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of_Bilja\Desktop\"/>
    </mc:Choice>
  </mc:AlternateContent>
  <xr:revisionPtr revIDLastSave="0" documentId="13_ncr:1_{412F2DBC-32C8-42B6-93BE-3959ADA9067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  <sheet name="DV-IDENTITY-0" sheetId="5" state="very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" i="1" l="1"/>
  <c r="J6" i="1" s="1"/>
  <c r="I7" i="1"/>
  <c r="J7" i="1" s="1"/>
  <c r="I5" i="1"/>
  <c r="J5" i="1" s="1"/>
  <c r="I2" i="1"/>
  <c r="J2" i="1" s="1"/>
  <c r="I4" i="1"/>
  <c r="J4" i="1" s="1"/>
  <c r="I3" i="1" l="1"/>
  <c r="J3" i="1" l="1"/>
  <c r="CL1" i="5" l="1"/>
  <c r="J1" i="5"/>
  <c r="GK3" i="5"/>
  <c r="A3" i="5"/>
  <c r="B3" i="5"/>
  <c r="C3" i="5"/>
  <c r="D3" i="5"/>
  <c r="E3" i="5"/>
  <c r="F3" i="5"/>
  <c r="G3" i="5"/>
  <c r="H3" i="5"/>
  <c r="I3" i="5"/>
  <c r="J3" i="5"/>
  <c r="L3" i="5"/>
  <c r="M3" i="5"/>
  <c r="N3" i="5"/>
  <c r="O3" i="5"/>
  <c r="P3" i="5"/>
  <c r="Q3" i="5"/>
  <c r="R3" i="5"/>
  <c r="S3" i="5"/>
  <c r="T3" i="5"/>
  <c r="U3" i="5"/>
  <c r="V3" i="5"/>
  <c r="W3" i="5"/>
  <c r="X3" i="5"/>
  <c r="Y3" i="5"/>
  <c r="Z3" i="5"/>
  <c r="AA3" i="5"/>
  <c r="AB3" i="5"/>
  <c r="AC3" i="5"/>
  <c r="AD3" i="5"/>
  <c r="AE3" i="5"/>
  <c r="AF3" i="5"/>
  <c r="AG3" i="5"/>
  <c r="AH3" i="5"/>
  <c r="AI3" i="5"/>
  <c r="AJ3" i="5"/>
  <c r="AK3" i="5"/>
  <c r="AL3" i="5"/>
  <c r="AM3" i="5"/>
  <c r="AN3" i="5"/>
  <c r="AO3" i="5"/>
  <c r="AP3" i="5"/>
  <c r="AQ3" i="5"/>
  <c r="AR3" i="5"/>
  <c r="AS3" i="5"/>
  <c r="AT3" i="5"/>
  <c r="AU3" i="5"/>
  <c r="AV3" i="5"/>
  <c r="AW3" i="5"/>
  <c r="AX3" i="5"/>
  <c r="AY3" i="5"/>
  <c r="AZ3" i="5"/>
  <c r="BA3" i="5"/>
  <c r="BB3" i="5"/>
  <c r="BC3" i="5"/>
  <c r="BD3" i="5"/>
  <c r="BE3" i="5"/>
  <c r="BF3" i="5"/>
  <c r="BG3" i="5"/>
  <c r="BH3" i="5"/>
  <c r="BI3" i="5"/>
  <c r="BJ3" i="5"/>
  <c r="BK3" i="5"/>
  <c r="BL3" i="5"/>
  <c r="BM3" i="5"/>
  <c r="BN3" i="5"/>
  <c r="BO3" i="5"/>
  <c r="BP3" i="5"/>
  <c r="BQ3" i="5"/>
  <c r="BR3" i="5"/>
  <c r="BS3" i="5"/>
  <c r="BT3" i="5"/>
  <c r="BU3" i="5"/>
  <c r="BV3" i="5"/>
  <c r="BW3" i="5"/>
  <c r="BX3" i="5"/>
  <c r="BY3" i="5"/>
  <c r="BZ3" i="5"/>
  <c r="CA3" i="5"/>
  <c r="CB3" i="5"/>
  <c r="CC3" i="5"/>
  <c r="CD3" i="5"/>
  <c r="CE3" i="5"/>
  <c r="CF3" i="5"/>
  <c r="CG3" i="5"/>
  <c r="CH3" i="5"/>
  <c r="CI3" i="5"/>
  <c r="CJ3" i="5"/>
  <c r="CK3" i="5"/>
  <c r="CL3" i="5"/>
  <c r="CM3" i="5"/>
  <c r="CN3" i="5"/>
  <c r="CO3" i="5"/>
  <c r="CP3" i="5"/>
  <c r="CQ3" i="5"/>
  <c r="CR3" i="5"/>
  <c r="CS3" i="5"/>
  <c r="CT3" i="5"/>
  <c r="CU3" i="5"/>
  <c r="CV3" i="5"/>
  <c r="CW3" i="5"/>
  <c r="CX3" i="5"/>
  <c r="CY3" i="5"/>
  <c r="CZ3" i="5"/>
  <c r="DA3" i="5"/>
  <c r="DB3" i="5"/>
  <c r="DC3" i="5"/>
  <c r="DD3" i="5"/>
  <c r="DE3" i="5"/>
  <c r="DF3" i="5"/>
  <c r="DG3" i="5"/>
  <c r="DH3" i="5"/>
  <c r="DI3" i="5"/>
  <c r="DJ3" i="5"/>
  <c r="DK3" i="5"/>
  <c r="DL3" i="5"/>
  <c r="DM3" i="5"/>
  <c r="DN3" i="5"/>
  <c r="DO3" i="5"/>
  <c r="DP3" i="5"/>
  <c r="DQ3" i="5"/>
  <c r="DR3" i="5"/>
  <c r="DS3" i="5"/>
  <c r="DT3" i="5"/>
  <c r="DU3" i="5"/>
  <c r="DV3" i="5"/>
  <c r="DW3" i="5"/>
  <c r="DX3" i="5"/>
  <c r="DY3" i="5"/>
  <c r="DZ3" i="5"/>
  <c r="EA3" i="5"/>
  <c r="EB3" i="5"/>
  <c r="EC3" i="5"/>
  <c r="ED3" i="5"/>
  <c r="EE3" i="5"/>
  <c r="EF3" i="5"/>
  <c r="EG3" i="5"/>
  <c r="EH3" i="5"/>
  <c r="EI3" i="5"/>
  <c r="EJ3" i="5"/>
  <c r="EK3" i="5"/>
  <c r="EL3" i="5"/>
  <c r="EM3" i="5"/>
  <c r="EN3" i="5"/>
  <c r="EO3" i="5"/>
  <c r="EP3" i="5"/>
  <c r="EQ3" i="5"/>
  <c r="ER3" i="5"/>
  <c r="ES3" i="5"/>
  <c r="ET3" i="5"/>
  <c r="EU3" i="5"/>
  <c r="EV3" i="5"/>
  <c r="EW3" i="5"/>
  <c r="EX3" i="5"/>
  <c r="EY3" i="5"/>
  <c r="EZ3" i="5"/>
  <c r="FA3" i="5"/>
  <c r="FB3" i="5"/>
  <c r="FC3" i="5"/>
  <c r="FD3" i="5"/>
  <c r="FE3" i="5"/>
  <c r="FF3" i="5"/>
  <c r="FG3" i="5"/>
  <c r="FH3" i="5"/>
  <c r="FI3" i="5"/>
  <c r="FJ3" i="5"/>
  <c r="FK3" i="5"/>
  <c r="FL3" i="5"/>
  <c r="FM3" i="5"/>
  <c r="FN3" i="5"/>
  <c r="FO3" i="5"/>
  <c r="FP3" i="5"/>
  <c r="FQ3" i="5"/>
  <c r="FR3" i="5"/>
  <c r="FS3" i="5"/>
  <c r="FT3" i="5"/>
  <c r="FU3" i="5"/>
  <c r="FV3" i="5"/>
  <c r="FW3" i="5"/>
  <c r="FX3" i="5"/>
  <c r="FY3" i="5"/>
  <c r="FZ3" i="5"/>
  <c r="GA3" i="5"/>
  <c r="GB3" i="5"/>
  <c r="GC3" i="5"/>
  <c r="GD3" i="5"/>
  <c r="GE3" i="5"/>
  <c r="GF3" i="5"/>
  <c r="GG3" i="5"/>
  <c r="GH3" i="5"/>
  <c r="GL3" i="5"/>
  <c r="GM3" i="5"/>
  <c r="GN3" i="5"/>
  <c r="GO3" i="5"/>
  <c r="GP3" i="5"/>
  <c r="GQ3" i="5"/>
  <c r="A2" i="5"/>
  <c r="B2" i="5"/>
  <c r="C2" i="5"/>
  <c r="D2" i="5"/>
  <c r="E2" i="5"/>
  <c r="F2" i="5"/>
  <c r="G2" i="5"/>
  <c r="H2" i="5"/>
  <c r="I2" i="5"/>
  <c r="J2" i="5"/>
  <c r="K2" i="5"/>
  <c r="L2" i="5"/>
  <c r="M2" i="5"/>
  <c r="N2" i="5"/>
  <c r="O2" i="5"/>
  <c r="P2" i="5"/>
  <c r="Q2" i="5"/>
  <c r="R2" i="5"/>
  <c r="S2" i="5"/>
  <c r="T2" i="5"/>
  <c r="U2" i="5"/>
  <c r="V2" i="5"/>
  <c r="W2" i="5"/>
  <c r="X2" i="5"/>
  <c r="Y2" i="5"/>
  <c r="Z2" i="5"/>
  <c r="AA2" i="5"/>
  <c r="AB2" i="5"/>
  <c r="AC2" i="5"/>
  <c r="AD2" i="5"/>
  <c r="AE2" i="5"/>
  <c r="AF2" i="5"/>
  <c r="AG2" i="5"/>
  <c r="AH2" i="5"/>
  <c r="AI2" i="5"/>
  <c r="AJ2" i="5"/>
  <c r="AK2" i="5"/>
  <c r="AL2" i="5"/>
  <c r="AM2" i="5"/>
  <c r="AN2" i="5"/>
  <c r="AO2" i="5"/>
  <c r="AP2" i="5"/>
  <c r="AQ2" i="5"/>
  <c r="AR2" i="5"/>
  <c r="AS2" i="5"/>
  <c r="AT2" i="5"/>
  <c r="AU2" i="5"/>
  <c r="AV2" i="5"/>
  <c r="AW2" i="5"/>
  <c r="AX2" i="5"/>
  <c r="AY2" i="5"/>
  <c r="AZ2" i="5"/>
  <c r="BA2" i="5"/>
  <c r="BB2" i="5"/>
  <c r="BC2" i="5"/>
  <c r="BD2" i="5"/>
  <c r="BE2" i="5"/>
  <c r="BF2" i="5"/>
  <c r="BG2" i="5"/>
  <c r="BH2" i="5"/>
  <c r="BI2" i="5"/>
  <c r="BJ2" i="5"/>
  <c r="BK2" i="5"/>
  <c r="BL2" i="5"/>
  <c r="BM2" i="5"/>
  <c r="BN2" i="5"/>
  <c r="BO2" i="5"/>
  <c r="BP2" i="5"/>
  <c r="BQ2" i="5"/>
  <c r="BR2" i="5"/>
  <c r="BS2" i="5"/>
  <c r="BT2" i="5"/>
  <c r="BU2" i="5"/>
  <c r="BV2" i="5"/>
  <c r="BW2" i="5"/>
  <c r="BX2" i="5"/>
  <c r="BY2" i="5"/>
  <c r="BZ2" i="5"/>
  <c r="CA2" i="5"/>
  <c r="CB2" i="5"/>
  <c r="CC2" i="5"/>
  <c r="CD2" i="5"/>
  <c r="CE2" i="5"/>
  <c r="CF2" i="5"/>
  <c r="CG2" i="5"/>
  <c r="CH2" i="5"/>
  <c r="CI2" i="5"/>
  <c r="CJ2" i="5"/>
  <c r="CK2" i="5"/>
  <c r="CL2" i="5"/>
  <c r="CM2" i="5"/>
  <c r="CN2" i="5"/>
  <c r="CO2" i="5"/>
  <c r="CP2" i="5"/>
  <c r="CQ2" i="5"/>
  <c r="CR2" i="5"/>
  <c r="CS2" i="5"/>
  <c r="CT2" i="5"/>
  <c r="CU2" i="5"/>
  <c r="CV2" i="5"/>
  <c r="CW2" i="5"/>
  <c r="CX2" i="5"/>
  <c r="CY2" i="5"/>
  <c r="CZ2" i="5"/>
  <c r="DA2" i="5"/>
  <c r="DB2" i="5"/>
  <c r="DC2" i="5"/>
  <c r="DD2" i="5"/>
  <c r="DE2" i="5"/>
  <c r="DF2" i="5"/>
  <c r="DG2" i="5"/>
  <c r="DH2" i="5"/>
  <c r="DI2" i="5"/>
  <c r="DJ2" i="5"/>
  <c r="DK2" i="5"/>
  <c r="DL2" i="5"/>
  <c r="DM2" i="5"/>
  <c r="DN2" i="5"/>
  <c r="DO2" i="5"/>
  <c r="DP2" i="5"/>
  <c r="DQ2" i="5"/>
  <c r="DR2" i="5"/>
  <c r="DS2" i="5"/>
  <c r="DT2" i="5"/>
  <c r="DU2" i="5"/>
  <c r="DV2" i="5"/>
  <c r="DW2" i="5"/>
  <c r="DX2" i="5"/>
  <c r="DY2" i="5"/>
  <c r="DZ2" i="5"/>
  <c r="EA2" i="5"/>
  <c r="EB2" i="5"/>
  <c r="EC2" i="5"/>
  <c r="ED2" i="5"/>
  <c r="EE2" i="5"/>
  <c r="EF2" i="5"/>
  <c r="EG2" i="5"/>
  <c r="EH2" i="5"/>
  <c r="EI2" i="5"/>
  <c r="EJ2" i="5"/>
  <c r="EK2" i="5"/>
  <c r="EL2" i="5"/>
  <c r="EM2" i="5"/>
  <c r="EN2" i="5"/>
  <c r="EO2" i="5"/>
  <c r="EP2" i="5"/>
  <c r="EQ2" i="5"/>
  <c r="ER2" i="5"/>
  <c r="ES2" i="5"/>
  <c r="ET2" i="5"/>
  <c r="EU2" i="5"/>
  <c r="EV2" i="5"/>
  <c r="EW2" i="5"/>
  <c r="EX2" i="5"/>
  <c r="EY2" i="5"/>
  <c r="EZ2" i="5"/>
  <c r="FA2" i="5"/>
  <c r="FB2" i="5"/>
  <c r="FC2" i="5"/>
  <c r="FD2" i="5"/>
  <c r="FE2" i="5"/>
  <c r="FF2" i="5"/>
  <c r="FG2" i="5"/>
  <c r="FH2" i="5"/>
  <c r="FI2" i="5"/>
  <c r="FJ2" i="5"/>
  <c r="FK2" i="5"/>
  <c r="FL2" i="5"/>
  <c r="FM2" i="5"/>
  <c r="FN2" i="5"/>
  <c r="FO2" i="5"/>
  <c r="FP2" i="5"/>
  <c r="FQ2" i="5"/>
  <c r="FR2" i="5"/>
  <c r="FS2" i="5"/>
  <c r="FT2" i="5"/>
  <c r="FU2" i="5"/>
  <c r="FV2" i="5"/>
  <c r="FW2" i="5"/>
  <c r="FX2" i="5"/>
  <c r="FY2" i="5"/>
  <c r="FZ2" i="5"/>
  <c r="GA2" i="5"/>
  <c r="GB2" i="5"/>
  <c r="GC2" i="5"/>
  <c r="GD2" i="5"/>
  <c r="GE2" i="5"/>
  <c r="GF2" i="5"/>
  <c r="GG2" i="5"/>
  <c r="GH2" i="5"/>
  <c r="GI2" i="5"/>
  <c r="GJ2" i="5"/>
  <c r="GK2" i="5"/>
  <c r="GL2" i="5"/>
  <c r="GM2" i="5"/>
  <c r="GN2" i="5"/>
  <c r="GO2" i="5"/>
  <c r="GP2" i="5"/>
  <c r="GQ2" i="5"/>
  <c r="GR2" i="5"/>
  <c r="GS2" i="5"/>
  <c r="GT2" i="5"/>
  <c r="GU2" i="5"/>
  <c r="GV2" i="5"/>
  <c r="GW2" i="5"/>
  <c r="GX2" i="5"/>
  <c r="GY2" i="5"/>
  <c r="GZ2" i="5"/>
  <c r="HA2" i="5"/>
  <c r="HB2" i="5"/>
  <c r="HC2" i="5"/>
  <c r="HD2" i="5"/>
  <c r="HE2" i="5"/>
  <c r="HF2" i="5"/>
  <c r="HG2" i="5"/>
  <c r="HH2" i="5"/>
  <c r="HI2" i="5"/>
  <c r="HJ2" i="5"/>
  <c r="HK2" i="5"/>
  <c r="HL2" i="5"/>
  <c r="HM2" i="5"/>
  <c r="HN2" i="5"/>
  <c r="HO2" i="5"/>
  <c r="HP2" i="5"/>
  <c r="HQ2" i="5"/>
  <c r="HR2" i="5"/>
  <c r="HS2" i="5"/>
  <c r="HT2" i="5"/>
  <c r="HU2" i="5"/>
  <c r="HV2" i="5"/>
  <c r="HW2" i="5"/>
  <c r="HX2" i="5"/>
  <c r="HY2" i="5"/>
  <c r="HZ2" i="5"/>
  <c r="IA2" i="5"/>
  <c r="IB2" i="5"/>
  <c r="IC2" i="5"/>
  <c r="ID2" i="5"/>
  <c r="IE2" i="5"/>
  <c r="IF2" i="5"/>
  <c r="IG2" i="5"/>
  <c r="IH2" i="5"/>
  <c r="II2" i="5"/>
  <c r="IJ2" i="5"/>
  <c r="IK2" i="5"/>
  <c r="IL2" i="5"/>
  <c r="IM2" i="5"/>
  <c r="IN2" i="5"/>
  <c r="IO2" i="5"/>
  <c r="IP2" i="5"/>
  <c r="IQ2" i="5"/>
  <c r="IR2" i="5"/>
  <c r="IS2" i="5"/>
  <c r="IT2" i="5"/>
  <c r="IU2" i="5"/>
  <c r="IV2" i="5"/>
  <c r="A1" i="5"/>
  <c r="B1" i="5"/>
  <c r="C1" i="5"/>
  <c r="D1" i="5"/>
  <c r="E1" i="5"/>
  <c r="F1" i="5"/>
  <c r="G1" i="5"/>
  <c r="H1" i="5"/>
  <c r="I1" i="5"/>
  <c r="K1" i="5"/>
  <c r="L1" i="5"/>
  <c r="M1" i="5"/>
  <c r="N1" i="5"/>
  <c r="O1" i="5"/>
  <c r="P1" i="5"/>
  <c r="Q1" i="5"/>
  <c r="R1" i="5"/>
  <c r="S1" i="5"/>
  <c r="T1" i="5"/>
  <c r="U1" i="5"/>
  <c r="V1" i="5"/>
  <c r="W1" i="5"/>
  <c r="X1" i="5"/>
  <c r="Y1" i="5"/>
  <c r="Z1" i="5"/>
  <c r="AA1" i="5"/>
  <c r="AB1" i="5"/>
  <c r="AC1" i="5"/>
  <c r="AD1" i="5"/>
  <c r="AE1" i="5"/>
  <c r="AF1" i="5"/>
  <c r="AG1" i="5"/>
  <c r="AH1" i="5"/>
  <c r="AI1" i="5"/>
  <c r="AK1" i="5"/>
  <c r="AL1" i="5"/>
  <c r="AM1" i="5"/>
  <c r="AN1" i="5"/>
  <c r="AO1" i="5"/>
  <c r="AP1" i="5"/>
  <c r="AQ1" i="5"/>
  <c r="AR1" i="5"/>
  <c r="AS1" i="5"/>
  <c r="AT1" i="5"/>
  <c r="AU1" i="5"/>
  <c r="AV1" i="5"/>
  <c r="AW1" i="5"/>
  <c r="AX1" i="5"/>
  <c r="AY1" i="5"/>
  <c r="AZ1" i="5"/>
  <c r="BA1" i="5"/>
  <c r="BB1" i="5"/>
  <c r="BC1" i="5"/>
  <c r="BD1" i="5"/>
  <c r="BE1" i="5"/>
  <c r="BF1" i="5"/>
  <c r="BG1" i="5"/>
  <c r="BH1" i="5"/>
  <c r="BI1" i="5"/>
  <c r="BJ1" i="5"/>
  <c r="BK1" i="5"/>
  <c r="BL1" i="5"/>
  <c r="BM1" i="5"/>
  <c r="BN1" i="5"/>
  <c r="BO1" i="5"/>
  <c r="BP1" i="5"/>
  <c r="BQ1" i="5"/>
  <c r="BR1" i="5"/>
  <c r="BS1" i="5"/>
  <c r="BT1" i="5"/>
  <c r="BU1" i="5"/>
  <c r="BV1" i="5"/>
  <c r="BW1" i="5"/>
  <c r="BX1" i="5"/>
  <c r="BY1" i="5"/>
  <c r="BZ1" i="5"/>
  <c r="CA1" i="5"/>
  <c r="CB1" i="5"/>
  <c r="CC1" i="5"/>
  <c r="CD1" i="5"/>
  <c r="CE1" i="5"/>
  <c r="CF1" i="5"/>
  <c r="CG1" i="5"/>
  <c r="CH1" i="5"/>
  <c r="CI1" i="5"/>
  <c r="CJ1" i="5"/>
  <c r="CK1" i="5"/>
  <c r="CM1" i="5"/>
  <c r="CN1" i="5"/>
  <c r="CO1" i="5"/>
  <c r="CP1" i="5"/>
  <c r="CQ1" i="5"/>
  <c r="CR1" i="5"/>
  <c r="CS1" i="5"/>
  <c r="CT1" i="5"/>
  <c r="CU1" i="5"/>
  <c r="CV1" i="5"/>
  <c r="CW1" i="5"/>
  <c r="CX1" i="5"/>
  <c r="CY1" i="5"/>
  <c r="CZ1" i="5"/>
  <c r="DA1" i="5"/>
  <c r="DB1" i="5"/>
  <c r="DC1" i="5"/>
  <c r="DD1" i="5"/>
  <c r="DE1" i="5"/>
  <c r="DF1" i="5"/>
  <c r="DG1" i="5"/>
  <c r="DH1" i="5"/>
  <c r="DI1" i="5"/>
  <c r="DJ1" i="5"/>
  <c r="DK1" i="5"/>
  <c r="DL1" i="5"/>
  <c r="DM1" i="5"/>
  <c r="DN1" i="5"/>
  <c r="DO1" i="5"/>
  <c r="DP1" i="5"/>
  <c r="DQ1" i="5"/>
  <c r="DR1" i="5"/>
  <c r="DS1" i="5"/>
  <c r="DT1" i="5"/>
  <c r="DU1" i="5"/>
  <c r="DV1" i="5"/>
  <c r="DW1" i="5"/>
  <c r="DX1" i="5"/>
  <c r="DY1" i="5"/>
  <c r="DZ1" i="5"/>
  <c r="EA1" i="5"/>
  <c r="EB1" i="5"/>
  <c r="EC1" i="5"/>
  <c r="ED1" i="5"/>
  <c r="EE1" i="5"/>
  <c r="EF1" i="5"/>
  <c r="EG1" i="5"/>
  <c r="EH1" i="5"/>
  <c r="EI1" i="5"/>
  <c r="EJ1" i="5"/>
  <c r="EK1" i="5"/>
  <c r="EL1" i="5"/>
  <c r="EM1" i="5"/>
  <c r="EN1" i="5"/>
  <c r="EO1" i="5"/>
  <c r="EP1" i="5"/>
  <c r="EQ1" i="5"/>
  <c r="ER1" i="5"/>
  <c r="ES1" i="5"/>
  <c r="ET1" i="5"/>
  <c r="EU1" i="5"/>
  <c r="EV1" i="5"/>
  <c r="EW1" i="5"/>
  <c r="EX1" i="5"/>
  <c r="EY1" i="5"/>
  <c r="EZ1" i="5"/>
  <c r="FA1" i="5"/>
  <c r="FB1" i="5"/>
  <c r="FC1" i="5"/>
  <c r="FD1" i="5"/>
  <c r="FE1" i="5"/>
  <c r="FF1" i="5"/>
  <c r="FG1" i="5"/>
  <c r="FH1" i="5"/>
  <c r="FI1" i="5"/>
  <c r="FJ1" i="5"/>
  <c r="FK1" i="5"/>
  <c r="FL1" i="5"/>
  <c r="FM1" i="5"/>
  <c r="FN1" i="5"/>
  <c r="FO1" i="5"/>
  <c r="FP1" i="5"/>
  <c r="FQ1" i="5"/>
  <c r="FR1" i="5"/>
  <c r="FS1" i="5"/>
  <c r="FT1" i="5"/>
  <c r="FU1" i="5"/>
  <c r="FV1" i="5"/>
  <c r="FW1" i="5"/>
  <c r="FX1" i="5"/>
  <c r="FY1" i="5"/>
  <c r="FZ1" i="5"/>
  <c r="GA1" i="5"/>
  <c r="GB1" i="5"/>
  <c r="GC1" i="5"/>
  <c r="GD1" i="5"/>
  <c r="GE1" i="5"/>
  <c r="GF1" i="5"/>
  <c r="GG1" i="5"/>
  <c r="GH1" i="5"/>
  <c r="GI1" i="5"/>
  <c r="GJ1" i="5"/>
  <c r="GK1" i="5"/>
  <c r="GL1" i="5"/>
  <c r="GM1" i="5"/>
  <c r="GN1" i="5"/>
  <c r="GO1" i="5"/>
  <c r="GP1" i="5"/>
  <c r="GQ1" i="5"/>
  <c r="GR1" i="5"/>
  <c r="GS1" i="5"/>
  <c r="GT1" i="5"/>
  <c r="GU1" i="5"/>
  <c r="GV1" i="5"/>
  <c r="GW1" i="5"/>
  <c r="GX1" i="5"/>
  <c r="GY1" i="5"/>
  <c r="GZ1" i="5"/>
  <c r="HA1" i="5"/>
  <c r="HB1" i="5"/>
  <c r="HC1" i="5"/>
  <c r="HD1" i="5"/>
  <c r="HE1" i="5"/>
  <c r="HF1" i="5"/>
  <c r="HG1" i="5"/>
  <c r="HH1" i="5"/>
  <c r="HI1" i="5"/>
  <c r="HJ1" i="5"/>
  <c r="HK1" i="5"/>
  <c r="HL1" i="5"/>
  <c r="HM1" i="5"/>
  <c r="HN1" i="5"/>
  <c r="HO1" i="5"/>
  <c r="HP1" i="5"/>
  <c r="HQ1" i="5"/>
  <c r="HR1" i="5"/>
  <c r="HS1" i="5"/>
  <c r="HT1" i="5"/>
  <c r="HU1" i="5"/>
  <c r="HV1" i="5"/>
  <c r="HW1" i="5"/>
  <c r="HX1" i="5"/>
  <c r="HY1" i="5"/>
  <c r="HZ1" i="5"/>
  <c r="IA1" i="5"/>
  <c r="IB1" i="5"/>
  <c r="IC1" i="5"/>
  <c r="ID1" i="5"/>
  <c r="IE1" i="5"/>
  <c r="IF1" i="5"/>
  <c r="IG1" i="5"/>
  <c r="IH1" i="5"/>
  <c r="II1" i="5"/>
  <c r="IJ1" i="5"/>
  <c r="IK1" i="5"/>
  <c r="IL1" i="5"/>
  <c r="IM1" i="5"/>
  <c r="IN1" i="5"/>
  <c r="IO1" i="5"/>
  <c r="IP1" i="5"/>
  <c r="IQ1" i="5"/>
  <c r="IR1" i="5"/>
  <c r="IS1" i="5"/>
  <c r="IT1" i="5"/>
  <c r="IU1" i="5"/>
  <c r="IV1" i="5"/>
  <c r="GJ3" i="5"/>
  <c r="GI3" i="5"/>
  <c r="K3" i="5"/>
  <c r="AJ1" i="5" l="1"/>
</calcChain>
</file>

<file path=xl/sharedStrings.xml><?xml version="1.0" encoding="utf-8"?>
<sst xmlns="http://schemas.openxmlformats.org/spreadsheetml/2006/main" count="19" uniqueCount="19">
  <si>
    <t>PREZIME I IME</t>
  </si>
  <si>
    <t>Broj indeksa</t>
  </si>
  <si>
    <t>Predavanja i vežbe -- prisustvo</t>
  </si>
  <si>
    <t>Predavanja i vežbe -- učešće</t>
  </si>
  <si>
    <t>Kolokvijum: test znanja</t>
  </si>
  <si>
    <t>Kolokvijum: esej</t>
  </si>
  <si>
    <t>Završni ispit: test znanja</t>
  </si>
  <si>
    <t>Završni ispit: esej</t>
  </si>
  <si>
    <t>Ukupno</t>
  </si>
  <si>
    <t>OCENA</t>
  </si>
  <si>
    <t>AAAAAHrtvsc=</t>
  </si>
  <si>
    <t>Krstić Dimitrije</t>
  </si>
  <si>
    <t>Đurić Lana</t>
  </si>
  <si>
    <t>Obradović Aleksandra</t>
  </si>
  <si>
    <t>Petković Marija</t>
  </si>
  <si>
    <t>Srećković Sara</t>
  </si>
  <si>
    <t>Stojanović Stefan</t>
  </si>
  <si>
    <t>U Kragujevcu, 05. juna, 2024. godine</t>
  </si>
  <si>
    <t>Prof. dr Biljana Vlašković Ilić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</si>
</sst>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0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rgb="FFFF0000"/>
      <name val="Times New Roman"/>
      <family val="1"/>
    </font>
    <font>
      <sz val="10"/>
      <color rgb="FFFF000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6A4E6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2" fillId="3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49" fontId="3" fillId="0" borderId="1" xfId="0" applyNumberFormat="1" applyFont="1" applyBorder="1"/>
    <xf numFmtId="0" fontId="3" fillId="2" borderId="1" xfId="0" applyFont="1" applyFill="1" applyBorder="1"/>
    <xf numFmtId="0" fontId="7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shrinkToFit="1"/>
    </xf>
    <xf numFmtId="49" fontId="1" fillId="3" borderId="1" xfId="0" applyNumberFormat="1" applyFont="1" applyFill="1" applyBorder="1" applyAlignment="1">
      <alignment horizontal="center" vertical="center" wrapText="1" shrinkToFit="1"/>
    </xf>
    <xf numFmtId="164" fontId="1" fillId="3" borderId="1" xfId="0" applyNumberFormat="1" applyFont="1" applyFill="1" applyBorder="1" applyAlignment="1">
      <alignment horizontal="center" vertical="center" wrapText="1" shrinkToFit="1"/>
    </xf>
    <xf numFmtId="49" fontId="1" fillId="3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shrinkToFit="1"/>
    </xf>
    <xf numFmtId="49" fontId="9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49" fontId="8" fillId="2" borderId="1" xfId="0" applyNumberFormat="1" applyFont="1" applyFill="1" applyBorder="1" applyAlignment="1">
      <alignment horizontal="center" vertical="center" wrapText="1" shrinkToFi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 shrinkToFit="1"/>
    </xf>
    <xf numFmtId="0" fontId="1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 vertical="center" wrapText="1" shrinkToFit="1"/>
    </xf>
    <xf numFmtId="0" fontId="1" fillId="6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F6A4E6"/>
      <color rgb="FF99FF99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35"/>
  <sheetViews>
    <sheetView tabSelected="1" zoomScale="130" zoomScaleNormal="130" workbookViewId="0">
      <pane ySplit="1" topLeftCell="A2" activePane="bottomLeft" state="frozen"/>
      <selection pane="bottomLeft" activeCell="F13" sqref="F13"/>
    </sheetView>
  </sheetViews>
  <sheetFormatPr defaultColWidth="9.140625" defaultRowHeight="12.75" x14ac:dyDescent="0.2"/>
  <cols>
    <col min="1" max="1" width="24.7109375" style="4" customWidth="1"/>
    <col min="2" max="2" width="9" style="4" customWidth="1"/>
    <col min="3" max="3" width="12.42578125" style="4" customWidth="1"/>
    <col min="4" max="5" width="14.140625" style="4" customWidth="1"/>
    <col min="6" max="6" width="14.85546875" style="4" customWidth="1"/>
    <col min="7" max="7" width="14.7109375" style="4" customWidth="1"/>
    <col min="8" max="8" width="14.5703125" style="4" customWidth="1"/>
    <col min="9" max="9" width="12.85546875" style="4" customWidth="1"/>
    <col min="10" max="10" width="12" style="4" customWidth="1"/>
    <col min="11" max="16384" width="9.140625" style="4"/>
  </cols>
  <sheetData>
    <row r="1" spans="1:19" s="5" customFormat="1" ht="47.25" x14ac:dyDescent="0.2">
      <c r="A1" s="13" t="s">
        <v>0</v>
      </c>
      <c r="B1" s="14" t="s">
        <v>1</v>
      </c>
      <c r="C1" s="13" t="s">
        <v>2</v>
      </c>
      <c r="D1" s="15" t="s">
        <v>3</v>
      </c>
      <c r="E1" s="13" t="s">
        <v>4</v>
      </c>
      <c r="F1" s="1" t="s">
        <v>5</v>
      </c>
      <c r="G1" s="1" t="s">
        <v>6</v>
      </c>
      <c r="H1" s="1" t="s">
        <v>7</v>
      </c>
      <c r="I1" s="19" t="s">
        <v>8</v>
      </c>
      <c r="J1" s="15" t="s">
        <v>9</v>
      </c>
    </row>
    <row r="2" spans="1:19" s="5" customFormat="1" ht="15.75" x14ac:dyDescent="0.25">
      <c r="A2" s="16" t="s">
        <v>12</v>
      </c>
      <c r="B2" s="17">
        <v>210143</v>
      </c>
      <c r="C2" s="9">
        <v>8</v>
      </c>
      <c r="D2" s="9">
        <v>0</v>
      </c>
      <c r="E2" s="26">
        <v>5.5</v>
      </c>
      <c r="F2" s="26">
        <v>11</v>
      </c>
      <c r="G2" s="25">
        <v>0</v>
      </c>
      <c r="H2" s="25">
        <v>0</v>
      </c>
      <c r="I2" s="8">
        <f t="shared" ref="I2" si="0">SUM(C2:H2)</f>
        <v>24.5</v>
      </c>
      <c r="J2" s="18" t="str">
        <f t="shared" ref="J2:J7" si="1">IF(I2&gt;=91,"10 (deset)",IF(AND(I2&gt;=81,I2&lt;=90.5),"9 (devet)",IF(AND(I2&gt;=71,I2&lt;=80.5),"8 (osam)",IF(AND(I2&gt;=61,I2&lt;=70.5),"7 (sedam)",IF(AND(I2&gt;=51,I2&lt;=60.5),"6 (šest)","FAILED")))))</f>
        <v>FAILED</v>
      </c>
      <c r="K2" s="7"/>
      <c r="L2" s="7"/>
      <c r="M2" s="7"/>
      <c r="N2" s="7"/>
      <c r="O2" s="7"/>
      <c r="P2" s="7"/>
      <c r="Q2" s="7"/>
      <c r="R2" s="7"/>
      <c r="S2" s="7"/>
    </row>
    <row r="3" spans="1:19" s="6" customFormat="1" ht="15.75" customHeight="1" x14ac:dyDescent="0.25">
      <c r="A3" s="11" t="s">
        <v>11</v>
      </c>
      <c r="B3" s="3">
        <v>180139</v>
      </c>
      <c r="C3" s="2">
        <v>7</v>
      </c>
      <c r="D3" s="2">
        <v>4</v>
      </c>
      <c r="E3" s="27">
        <v>7</v>
      </c>
      <c r="F3" s="27">
        <v>20</v>
      </c>
      <c r="G3" s="24">
        <v>14</v>
      </c>
      <c r="H3" s="24">
        <v>30</v>
      </c>
      <c r="I3" s="8">
        <f t="shared" ref="I3:I7" si="2">SUM(C3:H3)</f>
        <v>82</v>
      </c>
      <c r="J3" s="12" t="str">
        <f t="shared" si="1"/>
        <v>9 (devet)</v>
      </c>
    </row>
    <row r="4" spans="1:19" ht="15.75" customHeight="1" x14ac:dyDescent="0.25">
      <c r="A4" s="10" t="s">
        <v>13</v>
      </c>
      <c r="B4" s="3">
        <v>220074</v>
      </c>
      <c r="C4" s="2">
        <v>10</v>
      </c>
      <c r="D4" s="2">
        <v>10</v>
      </c>
      <c r="E4" s="27">
        <v>5.75</v>
      </c>
      <c r="F4" s="27">
        <v>12.25</v>
      </c>
      <c r="G4" s="24">
        <v>18</v>
      </c>
      <c r="H4" s="24">
        <v>25</v>
      </c>
      <c r="I4" s="8">
        <f t="shared" si="2"/>
        <v>81</v>
      </c>
      <c r="J4" s="12" t="str">
        <f t="shared" si="1"/>
        <v>9 (devet)</v>
      </c>
    </row>
    <row r="5" spans="1:19" ht="15.75" x14ac:dyDescent="0.25">
      <c r="A5" s="21" t="s">
        <v>14</v>
      </c>
      <c r="B5" s="20">
        <v>210103</v>
      </c>
      <c r="C5" s="23">
        <v>10</v>
      </c>
      <c r="D5" s="22">
        <v>10</v>
      </c>
      <c r="E5" s="28">
        <v>5.5</v>
      </c>
      <c r="F5" s="29">
        <v>18</v>
      </c>
      <c r="G5" s="30">
        <v>15</v>
      </c>
      <c r="H5" s="30">
        <v>24.5</v>
      </c>
      <c r="I5" s="8">
        <f t="shared" si="2"/>
        <v>83</v>
      </c>
      <c r="J5" s="12" t="str">
        <f t="shared" si="1"/>
        <v>9 (devet)</v>
      </c>
      <c r="K5" s="5"/>
      <c r="L5" s="5"/>
      <c r="M5" s="5"/>
      <c r="N5" s="5"/>
      <c r="O5" s="5"/>
      <c r="P5" s="5"/>
      <c r="Q5" s="5"/>
      <c r="R5" s="5"/>
      <c r="S5" s="5"/>
    </row>
    <row r="6" spans="1:19" ht="15.75" x14ac:dyDescent="0.25">
      <c r="A6" s="10" t="s">
        <v>15</v>
      </c>
      <c r="B6" s="3">
        <v>220071</v>
      </c>
      <c r="C6" s="2">
        <v>4</v>
      </c>
      <c r="D6" s="2">
        <v>10</v>
      </c>
      <c r="E6" s="27">
        <v>7</v>
      </c>
      <c r="F6" s="27">
        <v>17</v>
      </c>
      <c r="G6" s="24">
        <v>17</v>
      </c>
      <c r="H6" s="24">
        <v>28</v>
      </c>
      <c r="I6" s="8">
        <f t="shared" si="2"/>
        <v>83</v>
      </c>
      <c r="J6" s="12" t="str">
        <f t="shared" si="1"/>
        <v>9 (devet)</v>
      </c>
    </row>
    <row r="7" spans="1:19" ht="15.75" x14ac:dyDescent="0.25">
      <c r="A7" s="10" t="s">
        <v>16</v>
      </c>
      <c r="B7" s="3">
        <v>220122</v>
      </c>
      <c r="C7" s="2">
        <v>10</v>
      </c>
      <c r="D7" s="2">
        <v>10</v>
      </c>
      <c r="E7" s="27">
        <v>8.5</v>
      </c>
      <c r="F7" s="27">
        <v>14.5</v>
      </c>
      <c r="G7" s="24">
        <v>20</v>
      </c>
      <c r="H7" s="24">
        <v>29</v>
      </c>
      <c r="I7" s="8">
        <f t="shared" si="2"/>
        <v>92</v>
      </c>
      <c r="J7" s="12" t="str">
        <f t="shared" si="1"/>
        <v>10 (deset)</v>
      </c>
    </row>
    <row r="8" spans="1:19" ht="15.75" customHeight="1" x14ac:dyDescent="0.2">
      <c r="A8" s="6"/>
    </row>
    <row r="9" spans="1:19" ht="15.75" customHeight="1" x14ac:dyDescent="0.2">
      <c r="A9" s="6"/>
    </row>
    <row r="10" spans="1:19" ht="15.75" customHeight="1" x14ac:dyDescent="0.2">
      <c r="I10" s="4" t="s">
        <v>17</v>
      </c>
    </row>
    <row r="11" spans="1:19" ht="15.75" customHeight="1" x14ac:dyDescent="0.2">
      <c r="I11" s="4" t="s">
        <v>18</v>
      </c>
    </row>
    <row r="12" spans="1:19" ht="15.75" customHeight="1" x14ac:dyDescent="0.2"/>
    <row r="13" spans="1:19" ht="15.75" customHeight="1" x14ac:dyDescent="0.2"/>
    <row r="14" spans="1:19" ht="15.75" customHeight="1" x14ac:dyDescent="0.2"/>
    <row r="15" spans="1:19" ht="15.75" customHeight="1" x14ac:dyDescent="0.2"/>
    <row r="16" spans="1:19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</sheetData>
  <sortState xmlns:xlrd2="http://schemas.microsoft.com/office/spreadsheetml/2017/richdata2" ref="A2:S7">
    <sortCondition ref="A2:A7"/>
  </sortState>
  <phoneticPr fontId="0" type="noConversion"/>
  <conditionalFormatting sqref="J2:J7">
    <cfRule type="containsText" dxfId="15" priority="18" stopIfTrue="1" operator="containsText" text="10 (десет)">
      <formula>NOT(ISERROR(SEARCH("10 (десет)",J2)))</formula>
    </cfRule>
    <cfRule type="containsText" dxfId="14" priority="19" stopIfTrue="1" operator="containsText" text="9 (девет)">
      <formula>NOT(ISERROR(SEARCH("9 (девет)",J2)))</formula>
    </cfRule>
    <cfRule type="containsText" dxfId="13" priority="20" stopIfTrue="1" operator="containsText" text="8 (осам)">
      <formula>NOT(ISERROR(SEARCH("8 (осам)",J2)))</formula>
    </cfRule>
    <cfRule type="containsText" dxfId="12" priority="21" stopIfTrue="1" operator="containsText" text="7 (седам)">
      <formula>NOT(ISERROR(SEARCH("7 (седам)",J2)))</formula>
    </cfRule>
    <cfRule type="containsText" dxfId="11" priority="22" stopIfTrue="1" operator="containsText" text="6 (шест)">
      <formula>NOT(ISERROR(SEARCH("6 (шест)",J2)))</formula>
    </cfRule>
    <cfRule type="cellIs" dxfId="10" priority="23" stopIfTrue="1" operator="equal">
      <formula>"FAILED"</formula>
    </cfRule>
    <cfRule type="cellIs" dxfId="9" priority="35" stopIfTrue="1" operator="equal">
      <formula>10</formula>
    </cfRule>
    <cfRule type="cellIs" dxfId="8" priority="36" stopIfTrue="1" operator="equal">
      <formula>9</formula>
    </cfRule>
    <cfRule type="cellIs" dxfId="7" priority="37" stopIfTrue="1" operator="equal">
      <formula>8</formula>
    </cfRule>
    <cfRule type="cellIs" dxfId="6" priority="38" stopIfTrue="1" operator="equal">
      <formula>7</formula>
    </cfRule>
    <cfRule type="cellIs" dxfId="5" priority="39" stopIfTrue="1" operator="equal">
      <formula>6</formula>
    </cfRule>
    <cfRule type="cellIs" dxfId="4" priority="40" stopIfTrue="1" operator="equal">
      <formula>"FAILED"</formula>
    </cfRule>
    <cfRule type="cellIs" dxfId="3" priority="41" stopIfTrue="1" operator="greaterThan">
      <formula>5</formula>
    </cfRule>
    <cfRule type="containsText" dxfId="2" priority="42" stopIfTrue="1" operator="containsText" text="FAILED">
      <formula>NOT(ISERROR(SEARCH("FAILED",J2)))</formula>
    </cfRule>
    <cfRule type="cellIs" dxfId="1" priority="43" stopIfTrue="1" operator="equal">
      <formula>"FAILED"</formula>
    </cfRule>
    <cfRule type="cellIs" dxfId="0" priority="44" stopIfTrue="1" operator="lessThan">
      <formula>54</formula>
    </cfRule>
  </conditionalFormatting>
  <pageMargins left="0.7" right="0.7" top="0.75" bottom="0.75" header="0.3" footer="0.3"/>
  <pageSetup paperSize="9" scale="61" orientation="landscape" horizontalDpi="4294967293" verticalDpi="300" r:id="rId1"/>
  <customProperties>
    <customPr name="DVSECTIONID" r:id="rId2"/>
  </customProperties>
  <ignoredErrors>
    <ignoredError sqref="I2 I3 I4 I5 I6:I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customProperties>
    <customPr name="DVSECTION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customProperties>
    <customPr name="DVSECTIONI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IV3"/>
  <sheetViews>
    <sheetView workbookViewId="0">
      <selection activeCell="GR3" sqref="GR3"/>
    </sheetView>
  </sheetViews>
  <sheetFormatPr defaultRowHeight="15" x14ac:dyDescent="0.25"/>
  <sheetData>
    <row r="1" spans="1:256" x14ac:dyDescent="0.25">
      <c r="A1" t="e">
        <f>IF(Sheet1!1:1,"AAAAABt83QA=",0)</f>
        <v>#VALUE!</v>
      </c>
      <c r="B1" t="e">
        <f>AND(Sheet1!A1,"AAAAABt83QE=")</f>
        <v>#VALUE!</v>
      </c>
      <c r="C1" t="e">
        <f>AND(Sheet1!C1,"AAAAABt83QI=")</f>
        <v>#VALUE!</v>
      </c>
      <c r="D1" t="e">
        <f>AND(Sheet1!D1,"AAAAABt83QM=")</f>
        <v>#VALUE!</v>
      </c>
      <c r="E1" t="e">
        <f>AND(Sheet1!#REF!,"AAAAABt83QQ=")</f>
        <v>#REF!</v>
      </c>
      <c r="F1" t="e">
        <f>AND(Sheet1!#REF!,"AAAAABt83QU=")</f>
        <v>#REF!</v>
      </c>
      <c r="G1" t="e">
        <f>AND(Sheet1!#REF!,"AAAAABt83QY=")</f>
        <v>#REF!</v>
      </c>
      <c r="H1" t="e">
        <f>AND(Sheet1!E1,"AAAAABt83Qc=")</f>
        <v>#VALUE!</v>
      </c>
      <c r="I1" t="e">
        <f>AND(Sheet1!J1,"AAAAABt83Qg=")</f>
        <v>#VALUE!</v>
      </c>
      <c r="J1" t="e">
        <f>IF(_xlfn.SINGLE(Sheet1!#REF!),"AAAAABt83Qk=",0)</f>
        <v>#REF!</v>
      </c>
      <c r="K1" t="e">
        <f>AND(Sheet1!#REF!,"AAAAABt83Qo=")</f>
        <v>#REF!</v>
      </c>
      <c r="L1" t="e">
        <f>AND(Sheet1!#REF!,"AAAAABt83Qs=")</f>
        <v>#REF!</v>
      </c>
      <c r="M1" t="e">
        <f>AND(Sheet1!#REF!,"AAAAABt83Qw=")</f>
        <v>#REF!</v>
      </c>
      <c r="N1" t="e">
        <f>AND(Sheet1!#REF!,"AAAAABt83Q0=")</f>
        <v>#REF!</v>
      </c>
      <c r="O1" t="e">
        <f>AND(Sheet1!#REF!,"AAAAABt83Q4=")</f>
        <v>#REF!</v>
      </c>
      <c r="P1" t="e">
        <f>AND(Sheet1!#REF!,"AAAAABt83Q8=")</f>
        <v>#REF!</v>
      </c>
      <c r="Q1" t="e">
        <f>AND(Sheet1!#REF!,"AAAAABt83RA=")</f>
        <v>#REF!</v>
      </c>
      <c r="R1" t="e">
        <f>AND(Sheet1!#REF!,"AAAAABt83RE=")</f>
        <v>#REF!</v>
      </c>
      <c r="S1" t="e">
        <f>IF(Sheet1!#REF!,"AAAAABt83RI=",0)</f>
        <v>#REF!</v>
      </c>
      <c r="T1" t="e">
        <f>AND(Sheet1!#REF!,"AAAAABt83RM=")</f>
        <v>#REF!</v>
      </c>
      <c r="U1" t="e">
        <f>AND(Sheet1!#REF!,"AAAAABt83RQ=")</f>
        <v>#REF!</v>
      </c>
      <c r="V1" t="e">
        <f>AND(Sheet1!#REF!,"AAAAABt83RU=")</f>
        <v>#REF!</v>
      </c>
      <c r="W1" t="e">
        <f>AND(Sheet1!#REF!,"AAAAABt83RY=")</f>
        <v>#REF!</v>
      </c>
      <c r="X1" t="e">
        <f>AND(Sheet1!#REF!,"AAAAABt83Rc=")</f>
        <v>#REF!</v>
      </c>
      <c r="Y1" t="e">
        <f>AND(Sheet1!#REF!,"AAAAABt83Rg=")</f>
        <v>#REF!</v>
      </c>
      <c r="Z1" t="e">
        <f>AND(Sheet1!#REF!,"AAAAABt83Rk=")</f>
        <v>#REF!</v>
      </c>
      <c r="AA1" t="e">
        <f>AND(Sheet1!#REF!,"AAAAABt83Ro=")</f>
        <v>#REF!</v>
      </c>
      <c r="AB1" t="e">
        <f>IF(_xlfn.SINGLE(Sheet1!#REF!),"AAAAABt83Rs=",0)</f>
        <v>#REF!</v>
      </c>
      <c r="AC1" t="e">
        <f>AND(Sheet1!#REF!,"AAAAABt83Rw=")</f>
        <v>#REF!</v>
      </c>
      <c r="AD1" t="e">
        <f>AND(Sheet1!#REF!,"AAAAABt83R0=")</f>
        <v>#REF!</v>
      </c>
      <c r="AE1" t="e">
        <f>AND(Sheet1!#REF!,"AAAAABt83R4=")</f>
        <v>#REF!</v>
      </c>
      <c r="AF1" t="e">
        <f>AND(Sheet1!#REF!,"AAAAABt83R8=")</f>
        <v>#REF!</v>
      </c>
      <c r="AG1" t="e">
        <f>AND(Sheet1!#REF!,"AAAAABt83SA=")</f>
        <v>#REF!</v>
      </c>
      <c r="AH1" t="e">
        <f>AND(Sheet1!#REF!,"AAAAABt83SE=")</f>
        <v>#REF!</v>
      </c>
      <c r="AI1" t="e">
        <f>AND(Sheet1!#REF!,"AAAAABt83SI=")</f>
        <v>#REF!</v>
      </c>
      <c r="AJ1" t="e">
        <f>AND(Sheet1!#REF!,"AAAAABt83SM=")</f>
        <v>#REF!</v>
      </c>
      <c r="AK1" t="e">
        <f>IF(Sheet1!#REF!,"AAAAABt83SQ=",0)</f>
        <v>#REF!</v>
      </c>
      <c r="AL1" t="e">
        <f>AND(Sheet1!#REF!,"AAAAABt83SU=")</f>
        <v>#REF!</v>
      </c>
      <c r="AM1" t="e">
        <f>AND(Sheet1!#REF!,"AAAAABt83SY=")</f>
        <v>#REF!</v>
      </c>
      <c r="AN1" t="e">
        <f>AND(Sheet1!#REF!,"AAAAABt83Sc=")</f>
        <v>#REF!</v>
      </c>
      <c r="AO1" t="e">
        <f>AND(Sheet1!#REF!,"AAAAABt83Sg=")</f>
        <v>#REF!</v>
      </c>
      <c r="AP1" t="e">
        <f>AND(Sheet1!#REF!,"AAAAABt83Sk=")</f>
        <v>#REF!</v>
      </c>
      <c r="AQ1" t="e">
        <f>AND(Sheet1!#REF!,"AAAAABt83So=")</f>
        <v>#REF!</v>
      </c>
      <c r="AR1" t="e">
        <f>AND(Sheet1!#REF!,"AAAAABt83Ss=")</f>
        <v>#REF!</v>
      </c>
      <c r="AS1" t="e">
        <f>AND(Sheet1!#REF!,"AAAAABt83Sw=")</f>
        <v>#REF!</v>
      </c>
      <c r="AT1" t="e">
        <f>IF(_xlfn.SINGLE(Sheet1!#REF!),"AAAAABt83S0=",0)</f>
        <v>#REF!</v>
      </c>
      <c r="AU1" t="e">
        <f>AND(Sheet1!#REF!,"AAAAABt83S4=")</f>
        <v>#REF!</v>
      </c>
      <c r="AV1" t="e">
        <f>AND(Sheet1!#REF!,"AAAAABt83S8=")</f>
        <v>#REF!</v>
      </c>
      <c r="AW1" t="e">
        <f>AND(Sheet1!#REF!,"AAAAABt83TA=")</f>
        <v>#REF!</v>
      </c>
      <c r="AX1" t="e">
        <f>AND(Sheet1!#REF!,"AAAAABt83TE=")</f>
        <v>#REF!</v>
      </c>
      <c r="AY1" t="e">
        <f>AND(Sheet1!#REF!,"AAAAABt83TI=")</f>
        <v>#REF!</v>
      </c>
      <c r="AZ1" t="e">
        <f>AND(Sheet1!#REF!,"AAAAABt83TM=")</f>
        <v>#REF!</v>
      </c>
      <c r="BA1" t="e">
        <f>AND(Sheet1!#REF!,"AAAAABt83TQ=")</f>
        <v>#REF!</v>
      </c>
      <c r="BB1" t="e">
        <f>AND(Sheet1!#REF!,"AAAAABt83TU=")</f>
        <v>#REF!</v>
      </c>
      <c r="BC1" t="e">
        <f>IF(_xlfn.SINGLE(Sheet1!#REF!),"AAAAABt83TY=",0)</f>
        <v>#REF!</v>
      </c>
      <c r="BD1" t="e">
        <f>AND(Sheet1!#REF!,"AAAAABt83Tc=")</f>
        <v>#REF!</v>
      </c>
      <c r="BE1" t="e">
        <f>AND(Sheet1!#REF!,"AAAAABt83Tg=")</f>
        <v>#REF!</v>
      </c>
      <c r="BF1" t="e">
        <f>AND(Sheet1!#REF!,"AAAAABt83Tk=")</f>
        <v>#REF!</v>
      </c>
      <c r="BG1" t="e">
        <f>AND(Sheet1!#REF!,"AAAAABt83To=")</f>
        <v>#REF!</v>
      </c>
      <c r="BH1" t="e">
        <f>AND(Sheet1!#REF!,"AAAAABt83Ts=")</f>
        <v>#REF!</v>
      </c>
      <c r="BI1" t="e">
        <f>AND(Sheet1!#REF!,"AAAAABt83Tw=")</f>
        <v>#REF!</v>
      </c>
      <c r="BJ1" t="e">
        <f>AND(Sheet1!#REF!,"AAAAABt83T0=")</f>
        <v>#REF!</v>
      </c>
      <c r="BK1" t="e">
        <f>AND(Sheet1!#REF!,"AAAAABt83T4=")</f>
        <v>#REF!</v>
      </c>
      <c r="BL1" t="e">
        <f>IF(_xlfn.SINGLE(Sheet1!#REF!),"AAAAABt83T8=",0)</f>
        <v>#REF!</v>
      </c>
      <c r="BM1" t="e">
        <f>AND(Sheet1!#REF!,"AAAAABt83UA=")</f>
        <v>#REF!</v>
      </c>
      <c r="BN1" t="e">
        <f>AND(Sheet1!#REF!,"AAAAABt83UE=")</f>
        <v>#REF!</v>
      </c>
      <c r="BO1" t="e">
        <f>AND(Sheet1!#REF!,"AAAAABt83UI=")</f>
        <v>#REF!</v>
      </c>
      <c r="BP1" t="e">
        <f>AND(Sheet1!#REF!,"AAAAABt83UM=")</f>
        <v>#REF!</v>
      </c>
      <c r="BQ1" t="e">
        <f>AND(Sheet1!#REF!,"AAAAABt83UQ=")</f>
        <v>#REF!</v>
      </c>
      <c r="BR1" t="e">
        <f>AND(Sheet1!#REF!,"AAAAABt83UU=")</f>
        <v>#REF!</v>
      </c>
      <c r="BS1" t="e">
        <f>AND(Sheet1!#REF!,"AAAAABt83UY=")</f>
        <v>#REF!</v>
      </c>
      <c r="BT1" t="e">
        <f>AND(Sheet1!#REF!,"AAAAABt83Uc=")</f>
        <v>#REF!</v>
      </c>
      <c r="BU1" t="e">
        <f>IF(Sheet1!#REF!,"AAAAABt83Ug=",0)</f>
        <v>#REF!</v>
      </c>
      <c r="BV1" t="e">
        <f>AND(Sheet1!#REF!,"AAAAABt83Uk=")</f>
        <v>#REF!</v>
      </c>
      <c r="BW1" t="e">
        <f>AND(Sheet1!#REF!,"AAAAABt83Uo=")</f>
        <v>#REF!</v>
      </c>
      <c r="BX1" t="e">
        <f>AND(Sheet1!#REF!,"AAAAABt83Us=")</f>
        <v>#REF!</v>
      </c>
      <c r="BY1" t="e">
        <f>AND(Sheet1!#REF!,"AAAAABt83Uw=")</f>
        <v>#REF!</v>
      </c>
      <c r="BZ1" t="e">
        <f>AND(Sheet1!#REF!,"AAAAABt83U0=")</f>
        <v>#REF!</v>
      </c>
      <c r="CA1" t="e">
        <f>AND(Sheet1!#REF!,"AAAAABt83U4=")</f>
        <v>#REF!</v>
      </c>
      <c r="CB1" t="e">
        <f>AND(Sheet1!#REF!,"AAAAABt83U8=")</f>
        <v>#REF!</v>
      </c>
      <c r="CC1" t="e">
        <f>AND(Sheet1!#REF!,"AAAAABt83VA=")</f>
        <v>#REF!</v>
      </c>
      <c r="CD1" t="e">
        <f>IF(Sheet1!#REF!,"AAAAABt83VE=",0)</f>
        <v>#REF!</v>
      </c>
      <c r="CE1" t="e">
        <f>AND(Sheet1!#REF!,"AAAAABt83VI=")</f>
        <v>#REF!</v>
      </c>
      <c r="CF1" t="e">
        <f>AND(Sheet1!#REF!,"AAAAABt83VM=")</f>
        <v>#REF!</v>
      </c>
      <c r="CG1" t="e">
        <f>AND(Sheet1!#REF!,"AAAAABt83VQ=")</f>
        <v>#REF!</v>
      </c>
      <c r="CH1" t="e">
        <f>AND(Sheet1!#REF!,"AAAAABt83VU=")</f>
        <v>#REF!</v>
      </c>
      <c r="CI1" t="e">
        <f>AND(Sheet1!#REF!,"AAAAABt83VY=")</f>
        <v>#REF!</v>
      </c>
      <c r="CJ1" t="e">
        <f>AND(Sheet1!#REF!,"AAAAABt83Vc=")</f>
        <v>#REF!</v>
      </c>
      <c r="CK1" t="e">
        <f>AND(Sheet1!#REF!,"AAAAABt83Vg=")</f>
        <v>#REF!</v>
      </c>
      <c r="CL1" t="e">
        <f>AND(Sheet1!#REF!,"AAAAABt83Vk=")</f>
        <v>#REF!</v>
      </c>
      <c r="CM1" t="e">
        <f>IF(Sheet1!#REF!,"AAAAABt83Vo=",0)</f>
        <v>#REF!</v>
      </c>
      <c r="CN1" t="e">
        <f>AND(Sheet1!#REF!,"AAAAABt83Vs=")</f>
        <v>#REF!</v>
      </c>
      <c r="CO1" t="e">
        <f>AND(Sheet1!#REF!,"AAAAABt83Vw=")</f>
        <v>#REF!</v>
      </c>
      <c r="CP1" t="e">
        <f>AND(Sheet1!#REF!,"AAAAABt83V0=")</f>
        <v>#REF!</v>
      </c>
      <c r="CQ1" t="e">
        <f>AND(Sheet1!#REF!,"AAAAABt83V4=")</f>
        <v>#REF!</v>
      </c>
      <c r="CR1" t="e">
        <f>AND(Sheet1!#REF!,"AAAAABt83V8=")</f>
        <v>#REF!</v>
      </c>
      <c r="CS1" t="e">
        <f>AND(Sheet1!#REF!,"AAAAABt83WA=")</f>
        <v>#REF!</v>
      </c>
      <c r="CT1" t="e">
        <f>AND(Sheet1!#REF!,"AAAAABt83WE=")</f>
        <v>#REF!</v>
      </c>
      <c r="CU1" t="e">
        <f>AND(Sheet1!#REF!,"AAAAABt83WI=")</f>
        <v>#REF!</v>
      </c>
      <c r="CV1" t="e">
        <f>IF(Sheet1!#REF!,"AAAAABt83WM=",0)</f>
        <v>#REF!</v>
      </c>
      <c r="CW1" t="e">
        <f>AND(Sheet1!#REF!,"AAAAABt83WQ=")</f>
        <v>#REF!</v>
      </c>
      <c r="CX1" t="e">
        <f>AND(Sheet1!#REF!,"AAAAABt83WU=")</f>
        <v>#REF!</v>
      </c>
      <c r="CY1" t="e">
        <f>AND(Sheet1!#REF!,"AAAAABt83WY=")</f>
        <v>#REF!</v>
      </c>
      <c r="CZ1" t="e">
        <f>AND(Sheet1!#REF!,"AAAAABt83Wc=")</f>
        <v>#REF!</v>
      </c>
      <c r="DA1" t="e">
        <f>AND(Sheet1!#REF!,"AAAAABt83Wg=")</f>
        <v>#REF!</v>
      </c>
      <c r="DB1" t="e">
        <f>AND(Sheet1!#REF!,"AAAAABt83Wk=")</f>
        <v>#REF!</v>
      </c>
      <c r="DC1" t="e">
        <f>AND(Sheet1!#REF!,"AAAAABt83Wo=")</f>
        <v>#REF!</v>
      </c>
      <c r="DD1" t="e">
        <f>AND(Sheet1!#REF!,"AAAAABt83Ws=")</f>
        <v>#REF!</v>
      </c>
      <c r="DE1" t="e">
        <f>IF(_xlfn.SINGLE(Sheet1!#REF!),"AAAAABt83Ww=",0)</f>
        <v>#REF!</v>
      </c>
      <c r="DF1" t="e">
        <f>AND(Sheet1!#REF!,"AAAAABt83W0=")</f>
        <v>#REF!</v>
      </c>
      <c r="DG1" t="e">
        <f>AND(Sheet1!#REF!,"AAAAABt83W4=")</f>
        <v>#REF!</v>
      </c>
      <c r="DH1" t="e">
        <f>AND(Sheet1!#REF!,"AAAAABt83W8=")</f>
        <v>#REF!</v>
      </c>
      <c r="DI1" t="e">
        <f>AND(Sheet1!#REF!,"AAAAABt83XA=")</f>
        <v>#REF!</v>
      </c>
      <c r="DJ1" t="e">
        <f>AND(Sheet1!#REF!,"AAAAABt83XE=")</f>
        <v>#REF!</v>
      </c>
      <c r="DK1" t="e">
        <f>AND(Sheet1!#REF!,"AAAAABt83XI=")</f>
        <v>#REF!</v>
      </c>
      <c r="DL1" t="e">
        <f>AND(Sheet1!#REF!,"AAAAABt83XM=")</f>
        <v>#REF!</v>
      </c>
      <c r="DM1" t="e">
        <f>AND(Sheet1!#REF!,"AAAAABt83XQ=")</f>
        <v>#REF!</v>
      </c>
      <c r="DN1" t="e">
        <f>IF(Sheet1!#REF!,"AAAAABt83XU=",0)</f>
        <v>#REF!</v>
      </c>
      <c r="DO1" t="e">
        <f>AND(Sheet1!#REF!,"AAAAABt83XY=")</f>
        <v>#REF!</v>
      </c>
      <c r="DP1" t="e">
        <f>AND(Sheet1!#REF!,"AAAAABt83Xc=")</f>
        <v>#REF!</v>
      </c>
      <c r="DQ1" t="e">
        <f>AND(Sheet1!#REF!,"AAAAABt83Xg=")</f>
        <v>#REF!</v>
      </c>
      <c r="DR1" t="e">
        <f>AND(Sheet1!#REF!,"AAAAABt83Xk=")</f>
        <v>#REF!</v>
      </c>
      <c r="DS1" t="e">
        <f>AND(Sheet1!#REF!,"AAAAABt83Xo=")</f>
        <v>#REF!</v>
      </c>
      <c r="DT1" t="e">
        <f>AND(Sheet1!#REF!,"AAAAABt83Xs=")</f>
        <v>#REF!</v>
      </c>
      <c r="DU1" t="e">
        <f>AND(Sheet1!#REF!,"AAAAABt83Xw=")</f>
        <v>#REF!</v>
      </c>
      <c r="DV1" t="e">
        <f>AND(Sheet1!#REF!,"AAAAABt83X0=")</f>
        <v>#REF!</v>
      </c>
      <c r="DW1" t="e">
        <f>IF(_xlfn.SINGLE(Sheet1!#REF!),"AAAAABt83X4=",0)</f>
        <v>#REF!</v>
      </c>
      <c r="DX1" t="e">
        <f>AND(Sheet1!#REF!,"AAAAABt83X8=")</f>
        <v>#REF!</v>
      </c>
      <c r="DY1" t="e">
        <f>AND(Sheet1!#REF!,"AAAAABt83YA=")</f>
        <v>#REF!</v>
      </c>
      <c r="DZ1" t="e">
        <f>AND(Sheet1!#REF!,"AAAAABt83YE=")</f>
        <v>#REF!</v>
      </c>
      <c r="EA1" t="e">
        <f>AND(Sheet1!#REF!,"AAAAABt83YI=")</f>
        <v>#REF!</v>
      </c>
      <c r="EB1" t="e">
        <f>AND(Sheet1!#REF!,"AAAAABt83YM=")</f>
        <v>#REF!</v>
      </c>
      <c r="EC1" t="e">
        <f>AND(Sheet1!#REF!,"AAAAABt83YQ=")</f>
        <v>#REF!</v>
      </c>
      <c r="ED1" t="e">
        <f>AND(Sheet1!#REF!,"AAAAABt83YU=")</f>
        <v>#REF!</v>
      </c>
      <c r="EE1" t="e">
        <f>AND(Sheet1!#REF!,"AAAAABt83YY=")</f>
        <v>#REF!</v>
      </c>
      <c r="EF1" t="e">
        <f>IF(_xlfn.SINGLE(Sheet1!#REF!),"AAAAABt83Yc=",0)</f>
        <v>#REF!</v>
      </c>
      <c r="EG1" t="e">
        <f>AND(Sheet1!#REF!,"AAAAABt83Yg=")</f>
        <v>#REF!</v>
      </c>
      <c r="EH1" t="e">
        <f>AND(Sheet1!#REF!,"AAAAABt83Yk=")</f>
        <v>#REF!</v>
      </c>
      <c r="EI1" t="e">
        <f>AND(Sheet1!#REF!,"AAAAABt83Yo=")</f>
        <v>#REF!</v>
      </c>
      <c r="EJ1" t="e">
        <f>AND(Sheet1!#REF!,"AAAAABt83Ys=")</f>
        <v>#REF!</v>
      </c>
      <c r="EK1" t="e">
        <f>AND(Sheet1!#REF!,"AAAAABt83Yw=")</f>
        <v>#REF!</v>
      </c>
      <c r="EL1" t="e">
        <f>AND(Sheet1!#REF!,"AAAAABt83Y0=")</f>
        <v>#REF!</v>
      </c>
      <c r="EM1" t="e">
        <f>AND(Sheet1!#REF!,"AAAAABt83Y4=")</f>
        <v>#REF!</v>
      </c>
      <c r="EN1" t="e">
        <f>AND(Sheet1!#REF!,"AAAAABt83Y8=")</f>
        <v>#REF!</v>
      </c>
      <c r="EO1" t="e">
        <f>IF(Sheet1!#REF!,"AAAAABt83ZA=",0)</f>
        <v>#REF!</v>
      </c>
      <c r="EP1" t="e">
        <f>AND(Sheet1!#REF!,"AAAAABt83ZE=")</f>
        <v>#REF!</v>
      </c>
      <c r="EQ1" t="e">
        <f>AND(Sheet1!#REF!,"AAAAABt83ZI=")</f>
        <v>#REF!</v>
      </c>
      <c r="ER1" t="e">
        <f>AND(Sheet1!#REF!,"AAAAABt83ZM=")</f>
        <v>#REF!</v>
      </c>
      <c r="ES1" t="e">
        <f>AND(Sheet1!#REF!,"AAAAABt83ZQ=")</f>
        <v>#REF!</v>
      </c>
      <c r="ET1" t="e">
        <f>AND(Sheet1!#REF!,"AAAAABt83ZU=")</f>
        <v>#REF!</v>
      </c>
      <c r="EU1" t="e">
        <f>AND(Sheet1!#REF!,"AAAAABt83ZY=")</f>
        <v>#REF!</v>
      </c>
      <c r="EV1" t="e">
        <f>AND(Sheet1!#REF!,"AAAAABt83Zc=")</f>
        <v>#REF!</v>
      </c>
      <c r="EW1" t="e">
        <f>AND(Sheet1!#REF!,"AAAAABt83Zg=")</f>
        <v>#REF!</v>
      </c>
      <c r="EX1" t="e">
        <f>IF(Sheet1!#REF!,"AAAAABt83Zk=",0)</f>
        <v>#REF!</v>
      </c>
      <c r="EY1" t="e">
        <f>AND(Sheet1!#REF!,"AAAAABt83Zo=")</f>
        <v>#REF!</v>
      </c>
      <c r="EZ1" t="e">
        <f>AND(Sheet1!#REF!,"AAAAABt83Zs=")</f>
        <v>#REF!</v>
      </c>
      <c r="FA1" t="e">
        <f>AND(Sheet1!#REF!,"AAAAABt83Zw=")</f>
        <v>#REF!</v>
      </c>
      <c r="FB1" t="e">
        <f>AND(Sheet1!#REF!,"AAAAABt83Z0=")</f>
        <v>#REF!</v>
      </c>
      <c r="FC1" t="e">
        <f>AND(Sheet1!#REF!,"AAAAABt83Z4=")</f>
        <v>#REF!</v>
      </c>
      <c r="FD1" t="e">
        <f>AND(Sheet1!#REF!,"AAAAABt83Z8=")</f>
        <v>#REF!</v>
      </c>
      <c r="FE1" t="e">
        <f>AND(Sheet1!#REF!,"AAAAABt83aA=")</f>
        <v>#REF!</v>
      </c>
      <c r="FF1" t="e">
        <f>AND(Sheet1!#REF!,"AAAAABt83aE=")</f>
        <v>#REF!</v>
      </c>
      <c r="FG1" t="e">
        <f>IF(Sheet1!#REF!,"AAAAABt83aI=",0)</f>
        <v>#REF!</v>
      </c>
      <c r="FH1" t="e">
        <f>AND(Sheet1!#REF!,"AAAAABt83aM=")</f>
        <v>#REF!</v>
      </c>
      <c r="FI1" t="e">
        <f>AND(Sheet1!#REF!,"AAAAABt83aQ=")</f>
        <v>#REF!</v>
      </c>
      <c r="FJ1" t="e">
        <f>AND(Sheet1!#REF!,"AAAAABt83aU=")</f>
        <v>#REF!</v>
      </c>
      <c r="FK1" t="e">
        <f>AND(Sheet1!#REF!,"AAAAABt83aY=")</f>
        <v>#REF!</v>
      </c>
      <c r="FL1" t="e">
        <f>AND(Sheet1!#REF!,"AAAAABt83ac=")</f>
        <v>#REF!</v>
      </c>
      <c r="FM1" t="e">
        <f>AND(Sheet1!#REF!,"AAAAABt83ag=")</f>
        <v>#REF!</v>
      </c>
      <c r="FN1" t="e">
        <f>AND(Sheet1!#REF!,"AAAAABt83ak=")</f>
        <v>#REF!</v>
      </c>
      <c r="FO1" t="e">
        <f>AND(Sheet1!#REF!,"AAAAABt83ao=")</f>
        <v>#REF!</v>
      </c>
      <c r="FP1" t="e">
        <f>IF(Sheet1!#REF!,"AAAAABt83as=",0)</f>
        <v>#REF!</v>
      </c>
      <c r="FQ1" t="e">
        <f>AND(Sheet1!#REF!,"AAAAABt83aw=")</f>
        <v>#REF!</v>
      </c>
      <c r="FR1" t="e">
        <f>AND(Sheet1!#REF!,"AAAAABt83a0=")</f>
        <v>#REF!</v>
      </c>
      <c r="FS1" t="e">
        <f>AND(Sheet1!#REF!,"AAAAABt83a4=")</f>
        <v>#REF!</v>
      </c>
      <c r="FT1" t="e">
        <f>AND(Sheet1!#REF!,"AAAAABt83a8=")</f>
        <v>#REF!</v>
      </c>
      <c r="FU1" t="e">
        <f>AND(Sheet1!#REF!,"AAAAABt83bA=")</f>
        <v>#REF!</v>
      </c>
      <c r="FV1" t="e">
        <f>AND(Sheet1!#REF!,"AAAAABt83bE=")</f>
        <v>#REF!</v>
      </c>
      <c r="FW1" t="e">
        <f>AND(Sheet1!#REF!,"AAAAABt83bI=")</f>
        <v>#REF!</v>
      </c>
      <c r="FX1" t="e">
        <f>AND(Sheet1!#REF!,"AAAAABt83bM=")</f>
        <v>#REF!</v>
      </c>
      <c r="FY1" t="e">
        <f>IF(_xlfn.SINGLE(Sheet1!#REF!),"AAAAABt83bQ=",0)</f>
        <v>#REF!</v>
      </c>
      <c r="FZ1" t="e">
        <f>AND(Sheet1!#REF!,"AAAAABt83bU=")</f>
        <v>#REF!</v>
      </c>
      <c r="GA1" t="e">
        <f>AND(Sheet1!#REF!,"AAAAABt83bY=")</f>
        <v>#REF!</v>
      </c>
      <c r="GB1" t="e">
        <f>AND(Sheet1!#REF!,"AAAAABt83bc=")</f>
        <v>#REF!</v>
      </c>
      <c r="GC1" t="e">
        <f>AND(Sheet1!#REF!,"AAAAABt83bg=")</f>
        <v>#REF!</v>
      </c>
      <c r="GD1" t="e">
        <f>AND(Sheet1!#REF!,"AAAAABt83bk=")</f>
        <v>#REF!</v>
      </c>
      <c r="GE1" t="e">
        <f>AND(Sheet1!#REF!,"AAAAABt83bo=")</f>
        <v>#REF!</v>
      </c>
      <c r="GF1" t="e">
        <f>AND(Sheet1!#REF!,"AAAAABt83bs=")</f>
        <v>#REF!</v>
      </c>
      <c r="GG1" t="e">
        <f>AND(Sheet1!#REF!,"AAAAABt83bw=")</f>
        <v>#REF!</v>
      </c>
      <c r="GH1" t="e">
        <f>IF(_xlfn.SINGLE(Sheet1!#REF!),"AAAAABt83b0=",0)</f>
        <v>#REF!</v>
      </c>
      <c r="GI1" t="e">
        <f>AND(Sheet1!#REF!,"AAAAABt83b4=")</f>
        <v>#REF!</v>
      </c>
      <c r="GJ1" t="e">
        <f>AND(Sheet1!#REF!,"AAAAABt83b8=")</f>
        <v>#REF!</v>
      </c>
      <c r="GK1" t="e">
        <f>AND(Sheet1!#REF!,"AAAAABt83cA=")</f>
        <v>#REF!</v>
      </c>
      <c r="GL1" t="e">
        <f>AND(Sheet1!#REF!,"AAAAABt83cE=")</f>
        <v>#REF!</v>
      </c>
      <c r="GM1" t="e">
        <f>AND(Sheet1!#REF!,"AAAAABt83cI=")</f>
        <v>#REF!</v>
      </c>
      <c r="GN1" t="e">
        <f>AND(Sheet1!#REF!,"AAAAABt83cM=")</f>
        <v>#REF!</v>
      </c>
      <c r="GO1" t="e">
        <f>AND(Sheet1!#REF!,"AAAAABt83cQ=")</f>
        <v>#REF!</v>
      </c>
      <c r="GP1" t="e">
        <f>AND(Sheet1!#REF!,"AAAAABt83cU=")</f>
        <v>#REF!</v>
      </c>
      <c r="GQ1" t="e">
        <f>IF(Sheet1!#REF!,"AAAAABt83cY=",0)</f>
        <v>#REF!</v>
      </c>
      <c r="GR1" t="e">
        <f>AND(Sheet1!#REF!,"AAAAABt83cc=")</f>
        <v>#REF!</v>
      </c>
      <c r="GS1" t="e">
        <f>AND(Sheet1!#REF!,"AAAAABt83cg=")</f>
        <v>#REF!</v>
      </c>
      <c r="GT1" t="e">
        <f>AND(Sheet1!#REF!,"AAAAABt83ck=")</f>
        <v>#REF!</v>
      </c>
      <c r="GU1" t="e">
        <f>AND(Sheet1!#REF!,"AAAAABt83co=")</f>
        <v>#REF!</v>
      </c>
      <c r="GV1" t="e">
        <f>AND(Sheet1!#REF!,"AAAAABt83cs=")</f>
        <v>#REF!</v>
      </c>
      <c r="GW1" t="e">
        <f>AND(Sheet1!#REF!,"AAAAABt83cw=")</f>
        <v>#REF!</v>
      </c>
      <c r="GX1" t="e">
        <f>AND(Sheet1!#REF!,"AAAAABt83c0=")</f>
        <v>#REF!</v>
      </c>
      <c r="GY1" t="e">
        <f>AND(Sheet1!#REF!,"AAAAABt83c4=")</f>
        <v>#REF!</v>
      </c>
      <c r="GZ1" t="e">
        <f>IF(Sheet1!#REF!,"AAAAABt83c8=",0)</f>
        <v>#REF!</v>
      </c>
      <c r="HA1" t="e">
        <f>AND(Sheet1!#REF!,"AAAAABt83dA=")</f>
        <v>#REF!</v>
      </c>
      <c r="HB1" t="e">
        <f>AND(Sheet1!#REF!,"AAAAABt83dE=")</f>
        <v>#REF!</v>
      </c>
      <c r="HC1" t="e">
        <f>AND(Sheet1!#REF!,"AAAAABt83dI=")</f>
        <v>#REF!</v>
      </c>
      <c r="HD1" t="e">
        <f>AND(Sheet1!#REF!,"AAAAABt83dM=")</f>
        <v>#REF!</v>
      </c>
      <c r="HE1" t="e">
        <f>AND(Sheet1!#REF!,"AAAAABt83dQ=")</f>
        <v>#REF!</v>
      </c>
      <c r="HF1" t="e">
        <f>AND(Sheet1!#REF!,"AAAAABt83dU=")</f>
        <v>#REF!</v>
      </c>
      <c r="HG1" t="e">
        <f>AND(Sheet1!#REF!,"AAAAABt83dY=")</f>
        <v>#REF!</v>
      </c>
      <c r="HH1" t="e">
        <f>AND(Sheet1!#REF!,"AAAAABt83dc=")</f>
        <v>#REF!</v>
      </c>
      <c r="HI1" t="e">
        <f>IF(Sheet1!#REF!,"AAAAABt83dg=",0)</f>
        <v>#REF!</v>
      </c>
      <c r="HJ1" t="e">
        <f>AND(Sheet1!#REF!,"AAAAABt83dk=")</f>
        <v>#REF!</v>
      </c>
      <c r="HK1" t="e">
        <f>AND(Sheet1!#REF!,"AAAAABt83do=")</f>
        <v>#REF!</v>
      </c>
      <c r="HL1" t="e">
        <f>AND(Sheet1!#REF!,"AAAAABt83ds=")</f>
        <v>#REF!</v>
      </c>
      <c r="HM1" t="e">
        <f>AND(Sheet1!#REF!,"AAAAABt83dw=")</f>
        <v>#REF!</v>
      </c>
      <c r="HN1" t="e">
        <f>AND(Sheet1!#REF!,"AAAAABt83d0=")</f>
        <v>#REF!</v>
      </c>
      <c r="HO1" t="e">
        <f>AND(Sheet1!#REF!,"AAAAABt83d4=")</f>
        <v>#REF!</v>
      </c>
      <c r="HP1" t="e">
        <f>AND(Sheet1!#REF!,"AAAAABt83d8=")</f>
        <v>#REF!</v>
      </c>
      <c r="HQ1" t="e">
        <f>AND(Sheet1!#REF!,"AAAAABt83eA=")</f>
        <v>#REF!</v>
      </c>
      <c r="HR1" t="e">
        <f>IF(_xlfn.SINGLE(Sheet1!#REF!),"AAAAABt83eE=",0)</f>
        <v>#REF!</v>
      </c>
      <c r="HS1" t="e">
        <f>AND(Sheet1!#REF!,"AAAAABt83eI=")</f>
        <v>#REF!</v>
      </c>
      <c r="HT1" t="e">
        <f>AND(Sheet1!#REF!,"AAAAABt83eM=")</f>
        <v>#REF!</v>
      </c>
      <c r="HU1" t="e">
        <f>AND(Sheet1!#REF!,"AAAAABt83eQ=")</f>
        <v>#REF!</v>
      </c>
      <c r="HV1" t="e">
        <f>AND(Sheet1!#REF!,"AAAAABt83eU=")</f>
        <v>#REF!</v>
      </c>
      <c r="HW1" t="e">
        <f>AND(Sheet1!#REF!,"AAAAABt83eY=")</f>
        <v>#REF!</v>
      </c>
      <c r="HX1" t="e">
        <f>AND(Sheet1!#REF!,"AAAAABt83ec=")</f>
        <v>#REF!</v>
      </c>
      <c r="HY1" t="e">
        <f>AND(Sheet1!#REF!,"AAAAABt83eg=")</f>
        <v>#REF!</v>
      </c>
      <c r="HZ1" t="e">
        <f>AND(Sheet1!#REF!,"AAAAABt83ek=")</f>
        <v>#REF!</v>
      </c>
      <c r="IA1">
        <f>IF(Sheet1!3:3,"AAAAABt83eo=",0)</f>
        <v>0</v>
      </c>
      <c r="IB1" t="e">
        <f>AND(Sheet1!#REF!,"AAAAABt83es=")</f>
        <v>#REF!</v>
      </c>
      <c r="IC1" t="e">
        <f>AND(Sheet1!#REF!,"AAAAABt83ew=")</f>
        <v>#REF!</v>
      </c>
      <c r="ID1" t="e">
        <f>AND(Sheet1!#REF!,"AAAAABt83e0=")</f>
        <v>#REF!</v>
      </c>
      <c r="IE1" t="e">
        <f>AND(Sheet1!#REF!,"AAAAABt83e4=")</f>
        <v>#REF!</v>
      </c>
      <c r="IF1" t="e">
        <f>AND(Sheet1!#REF!,"AAAAABt83e8=")</f>
        <v>#REF!</v>
      </c>
      <c r="IG1" t="e">
        <f>AND(Sheet1!#REF!,"AAAAABt83fA=")</f>
        <v>#REF!</v>
      </c>
      <c r="IH1" t="e">
        <f>AND(Sheet1!#REF!,"AAAAABt83fE=")</f>
        <v>#REF!</v>
      </c>
      <c r="II1" t="e">
        <f>AND(Sheet1!#REF!,"AAAAABt83fI=")</f>
        <v>#REF!</v>
      </c>
      <c r="IJ1" t="e">
        <f>IF(Sheet1!#REF!,"AAAAABt83fM=",0)</f>
        <v>#REF!</v>
      </c>
      <c r="IK1" t="e">
        <f>AND(Sheet1!#REF!,"AAAAABt83fQ=")</f>
        <v>#REF!</v>
      </c>
      <c r="IL1" t="e">
        <f>AND(Sheet1!#REF!,"AAAAABt83fU=")</f>
        <v>#REF!</v>
      </c>
      <c r="IM1" t="e">
        <f>AND(Sheet1!#REF!,"AAAAABt83fY=")</f>
        <v>#REF!</v>
      </c>
      <c r="IN1" t="e">
        <f>AND(Sheet1!#REF!,"AAAAABt83fc=")</f>
        <v>#REF!</v>
      </c>
      <c r="IO1" t="e">
        <f>AND(Sheet1!#REF!,"AAAAABt83fg=")</f>
        <v>#REF!</v>
      </c>
      <c r="IP1" t="e">
        <f>AND(Sheet1!#REF!,"AAAAABt83fk=")</f>
        <v>#REF!</v>
      </c>
      <c r="IQ1" t="e">
        <f>AND(Sheet1!#REF!,"AAAAABt83fo=")</f>
        <v>#REF!</v>
      </c>
      <c r="IR1" t="e">
        <f>AND(Sheet1!#REF!,"AAAAABt83fs=")</f>
        <v>#REF!</v>
      </c>
      <c r="IS1" t="e">
        <f>IF(Sheet1!#REF!,"AAAAABt83fw=",0)</f>
        <v>#REF!</v>
      </c>
      <c r="IT1" t="e">
        <f>AND(Sheet1!#REF!,"AAAAABt83f0=")</f>
        <v>#REF!</v>
      </c>
      <c r="IU1" t="e">
        <f>AND(Sheet1!#REF!,"AAAAABt83f4=")</f>
        <v>#REF!</v>
      </c>
      <c r="IV1" t="e">
        <f>AND(Sheet1!#REF!,"AAAAABt83f8=")</f>
        <v>#REF!</v>
      </c>
    </row>
    <row r="2" spans="1:256" x14ac:dyDescent="0.25">
      <c r="A2" t="e">
        <f>AND(Sheet1!#REF!,"AAAAAG3h/wA=")</f>
        <v>#REF!</v>
      </c>
      <c r="B2" t="e">
        <f>AND(Sheet1!#REF!,"AAAAAG3h/wE=")</f>
        <v>#REF!</v>
      </c>
      <c r="C2" t="e">
        <f>AND(Sheet1!#REF!,"AAAAAG3h/wI=")</f>
        <v>#REF!</v>
      </c>
      <c r="D2" t="e">
        <f>AND(Sheet1!#REF!,"AAAAAG3h/wM=")</f>
        <v>#REF!</v>
      </c>
      <c r="E2" t="e">
        <f>AND(Sheet1!#REF!,"AAAAAG3h/wQ=")</f>
        <v>#REF!</v>
      </c>
      <c r="F2" t="e">
        <f>IF(Sheet1!#REF!,"AAAAAG3h/wU=",0)</f>
        <v>#REF!</v>
      </c>
      <c r="G2" t="e">
        <f>AND(Sheet1!#REF!,"AAAAAG3h/wY=")</f>
        <v>#REF!</v>
      </c>
      <c r="H2" t="e">
        <f>AND(Sheet1!#REF!,"AAAAAG3h/wc=")</f>
        <v>#REF!</v>
      </c>
      <c r="I2" t="e">
        <f>AND(Sheet1!#REF!,"AAAAAG3h/wg=")</f>
        <v>#REF!</v>
      </c>
      <c r="J2" t="e">
        <f>AND(Sheet1!#REF!,"AAAAAG3h/wk=")</f>
        <v>#REF!</v>
      </c>
      <c r="K2" t="e">
        <f>AND(Sheet1!#REF!,"AAAAAG3h/wo=")</f>
        <v>#REF!</v>
      </c>
      <c r="L2" t="e">
        <f>AND(Sheet1!#REF!,"AAAAAG3h/ws=")</f>
        <v>#REF!</v>
      </c>
      <c r="M2" t="e">
        <f>AND(Sheet1!#REF!,"AAAAAG3h/ww=")</f>
        <v>#REF!</v>
      </c>
      <c r="N2" t="e">
        <f>AND(Sheet1!#REF!,"AAAAAG3h/w0=")</f>
        <v>#REF!</v>
      </c>
      <c r="O2" t="e">
        <f>IF(Sheet1!#REF!,"AAAAAG3h/w4=",0)</f>
        <v>#REF!</v>
      </c>
      <c r="P2" t="e">
        <f>AND(Sheet1!#REF!,"AAAAAG3h/w8=")</f>
        <v>#REF!</v>
      </c>
      <c r="Q2" t="e">
        <f>AND(Sheet1!#REF!,"AAAAAG3h/xA=")</f>
        <v>#REF!</v>
      </c>
      <c r="R2" t="e">
        <f>AND(Sheet1!#REF!,"AAAAAG3h/xE=")</f>
        <v>#REF!</v>
      </c>
      <c r="S2" t="e">
        <f>AND(Sheet1!#REF!,"AAAAAG3h/xI=")</f>
        <v>#REF!</v>
      </c>
      <c r="T2" t="e">
        <f>AND(Sheet1!#REF!,"AAAAAG3h/xM=")</f>
        <v>#REF!</v>
      </c>
      <c r="U2" t="e">
        <f>AND(Sheet1!#REF!,"AAAAAG3h/xQ=")</f>
        <v>#REF!</v>
      </c>
      <c r="V2" t="e">
        <f>AND(Sheet1!#REF!,"AAAAAG3h/xU=")</f>
        <v>#REF!</v>
      </c>
      <c r="W2" t="e">
        <f>AND(Sheet1!#REF!,"AAAAAG3h/xY=")</f>
        <v>#REF!</v>
      </c>
      <c r="X2" t="e">
        <f>IF(Sheet1!#REF!,"AAAAAG3h/xc=",0)</f>
        <v>#REF!</v>
      </c>
      <c r="Y2" t="e">
        <f>AND(Sheet1!#REF!,"AAAAAG3h/xg=")</f>
        <v>#REF!</v>
      </c>
      <c r="Z2" t="e">
        <f>AND(Sheet1!#REF!,"AAAAAG3h/xk=")</f>
        <v>#REF!</v>
      </c>
      <c r="AA2" t="e">
        <f>AND(Sheet1!#REF!,"AAAAAG3h/xo=")</f>
        <v>#REF!</v>
      </c>
      <c r="AB2" t="e">
        <f>AND(Sheet1!#REF!,"AAAAAG3h/xs=")</f>
        <v>#REF!</v>
      </c>
      <c r="AC2" t="e">
        <f>AND(Sheet1!#REF!,"AAAAAG3h/xw=")</f>
        <v>#REF!</v>
      </c>
      <c r="AD2" t="e">
        <f>AND(Sheet1!#REF!,"AAAAAG3h/x0=")</f>
        <v>#REF!</v>
      </c>
      <c r="AE2" t="e">
        <f>AND(Sheet1!#REF!,"AAAAAG3h/x4=")</f>
        <v>#REF!</v>
      </c>
      <c r="AF2" t="e">
        <f>AND(Sheet1!#REF!,"AAAAAG3h/x8=")</f>
        <v>#REF!</v>
      </c>
      <c r="AG2" t="e">
        <f>IF(Sheet1!#REF!,"AAAAAG3h/yA=",0)</f>
        <v>#REF!</v>
      </c>
      <c r="AH2" t="e">
        <f>AND(Sheet1!#REF!,"AAAAAG3h/yE=")</f>
        <v>#REF!</v>
      </c>
      <c r="AI2" t="e">
        <f>AND(Sheet1!#REF!,"AAAAAG3h/yI=")</f>
        <v>#REF!</v>
      </c>
      <c r="AJ2" t="e">
        <f>AND(Sheet1!#REF!,"AAAAAG3h/yM=")</f>
        <v>#REF!</v>
      </c>
      <c r="AK2" t="e">
        <f>AND(Sheet1!#REF!,"AAAAAG3h/yQ=")</f>
        <v>#REF!</v>
      </c>
      <c r="AL2" t="e">
        <f>AND(Sheet1!#REF!,"AAAAAG3h/yU=")</f>
        <v>#REF!</v>
      </c>
      <c r="AM2" t="e">
        <f>AND(Sheet1!#REF!,"AAAAAG3h/yY=")</f>
        <v>#REF!</v>
      </c>
      <c r="AN2" t="e">
        <f>AND(Sheet1!#REF!,"AAAAAG3h/yc=")</f>
        <v>#REF!</v>
      </c>
      <c r="AO2" t="e">
        <f>AND(Sheet1!#REF!,"AAAAAG3h/yg=")</f>
        <v>#REF!</v>
      </c>
      <c r="AP2" t="e">
        <f>IF(_xlfn.SINGLE(Sheet1!#REF!),"AAAAAG3h/yk=",0)</f>
        <v>#REF!</v>
      </c>
      <c r="AQ2" t="e">
        <f>AND(Sheet1!#REF!,"AAAAAG3h/yo=")</f>
        <v>#REF!</v>
      </c>
      <c r="AR2" t="e">
        <f>AND(Sheet1!#REF!,"AAAAAG3h/ys=")</f>
        <v>#REF!</v>
      </c>
      <c r="AS2" t="e">
        <f>AND(Sheet1!#REF!,"AAAAAG3h/yw=")</f>
        <v>#REF!</v>
      </c>
      <c r="AT2" t="e">
        <f>AND(Sheet1!#REF!,"AAAAAG3h/y0=")</f>
        <v>#REF!</v>
      </c>
      <c r="AU2" t="e">
        <f>AND(Sheet1!#REF!,"AAAAAG3h/y4=")</f>
        <v>#REF!</v>
      </c>
      <c r="AV2" t="e">
        <f>AND(Sheet1!#REF!,"AAAAAG3h/y8=")</f>
        <v>#REF!</v>
      </c>
      <c r="AW2" t="e">
        <f>AND(Sheet1!#REF!,"AAAAAG3h/zA=")</f>
        <v>#REF!</v>
      </c>
      <c r="AX2" t="e">
        <f>AND(Sheet1!#REF!,"AAAAAG3h/zE=")</f>
        <v>#REF!</v>
      </c>
      <c r="AY2" t="e">
        <f>IF(Sheet1!#REF!,"AAAAAG3h/zI=",0)</f>
        <v>#REF!</v>
      </c>
      <c r="AZ2" t="e">
        <f>AND(Sheet1!#REF!,"AAAAAG3h/zM=")</f>
        <v>#REF!</v>
      </c>
      <c r="BA2" t="e">
        <f>AND(Sheet1!#REF!,"AAAAAG3h/zQ=")</f>
        <v>#REF!</v>
      </c>
      <c r="BB2" t="e">
        <f>AND(Sheet1!#REF!,"AAAAAG3h/zU=")</f>
        <v>#REF!</v>
      </c>
      <c r="BC2" t="e">
        <f>AND(Sheet1!#REF!,"AAAAAG3h/zY=")</f>
        <v>#REF!</v>
      </c>
      <c r="BD2" t="e">
        <f>AND(Sheet1!#REF!,"AAAAAG3h/zc=")</f>
        <v>#REF!</v>
      </c>
      <c r="BE2" t="e">
        <f>AND(Sheet1!#REF!,"AAAAAG3h/zg=")</f>
        <v>#REF!</v>
      </c>
      <c r="BF2" t="e">
        <f>AND(Sheet1!#REF!,"AAAAAG3h/zk=")</f>
        <v>#REF!</v>
      </c>
      <c r="BG2" t="e">
        <f>AND(Sheet1!#REF!,"AAAAAG3h/zo=")</f>
        <v>#REF!</v>
      </c>
      <c r="BH2" t="e">
        <f>IF(_xlfn.SINGLE(Sheet1!#REF!),"AAAAAG3h/zs=",0)</f>
        <v>#REF!</v>
      </c>
      <c r="BI2" t="e">
        <f>AND(Sheet1!#REF!,"AAAAAG3h/zw=")</f>
        <v>#REF!</v>
      </c>
      <c r="BJ2" t="e">
        <f>AND(Sheet1!#REF!,"AAAAAG3h/z0=")</f>
        <v>#REF!</v>
      </c>
      <c r="BK2" t="e">
        <f>AND(Sheet1!#REF!,"AAAAAG3h/z4=")</f>
        <v>#REF!</v>
      </c>
      <c r="BL2" t="e">
        <f>AND(Sheet1!#REF!,"AAAAAG3h/z8=")</f>
        <v>#REF!</v>
      </c>
      <c r="BM2" t="e">
        <f>AND(Sheet1!#REF!,"AAAAAG3h/0A=")</f>
        <v>#REF!</v>
      </c>
      <c r="BN2" t="e">
        <f>AND(Sheet1!#REF!,"AAAAAG3h/0E=")</f>
        <v>#REF!</v>
      </c>
      <c r="BO2" t="e">
        <f>AND(Sheet1!#REF!,"AAAAAG3h/0I=")</f>
        <v>#REF!</v>
      </c>
      <c r="BP2" t="e">
        <f>AND(Sheet1!#REF!,"AAAAAG3h/0M=")</f>
        <v>#REF!</v>
      </c>
      <c r="BQ2" t="e">
        <f>IF(_xlfn.SINGLE(Sheet1!#REF!),"AAAAAG3h/0Q=",0)</f>
        <v>#REF!</v>
      </c>
      <c r="BR2" t="e">
        <f>AND(Sheet1!#REF!,"AAAAAG3h/0U=")</f>
        <v>#REF!</v>
      </c>
      <c r="BS2" t="e">
        <f>AND(Sheet1!#REF!,"AAAAAG3h/0Y=")</f>
        <v>#REF!</v>
      </c>
      <c r="BT2" t="e">
        <f>AND(Sheet1!#REF!,"AAAAAG3h/0c=")</f>
        <v>#REF!</v>
      </c>
      <c r="BU2" t="e">
        <f>AND(Sheet1!#REF!,"AAAAAG3h/0g=")</f>
        <v>#REF!</v>
      </c>
      <c r="BV2" t="e">
        <f>AND(Sheet1!#REF!,"AAAAAG3h/0k=")</f>
        <v>#REF!</v>
      </c>
      <c r="BW2" t="e">
        <f>AND(Sheet1!#REF!,"AAAAAG3h/0o=")</f>
        <v>#REF!</v>
      </c>
      <c r="BX2" t="e">
        <f>AND(Sheet1!#REF!,"AAAAAG3h/0s=")</f>
        <v>#REF!</v>
      </c>
      <c r="BY2" t="e">
        <f>AND(Sheet1!#REF!,"AAAAAG3h/0w=")</f>
        <v>#REF!</v>
      </c>
      <c r="BZ2" t="e">
        <f>IF(Sheet1!#REF!,"AAAAAG3h/00=",0)</f>
        <v>#REF!</v>
      </c>
      <c r="CA2" t="e">
        <f>AND(Sheet1!#REF!,"AAAAAG3h/04=")</f>
        <v>#REF!</v>
      </c>
      <c r="CB2" t="e">
        <f>AND(Sheet1!#REF!,"AAAAAG3h/08=")</f>
        <v>#REF!</v>
      </c>
      <c r="CC2" t="e">
        <f>AND(Sheet1!#REF!,"AAAAAG3h/1A=")</f>
        <v>#REF!</v>
      </c>
      <c r="CD2" t="e">
        <f>AND(Sheet1!#REF!,"AAAAAG3h/1E=")</f>
        <v>#REF!</v>
      </c>
      <c r="CE2" t="e">
        <f>AND(Sheet1!#REF!,"AAAAAG3h/1I=")</f>
        <v>#REF!</v>
      </c>
      <c r="CF2" t="e">
        <f>AND(Sheet1!#REF!,"AAAAAG3h/1M=")</f>
        <v>#REF!</v>
      </c>
      <c r="CG2" t="e">
        <f>AND(Sheet1!#REF!,"AAAAAG3h/1Q=")</f>
        <v>#REF!</v>
      </c>
      <c r="CH2" t="e">
        <f>AND(Sheet1!#REF!,"AAAAAG3h/1U=")</f>
        <v>#REF!</v>
      </c>
      <c r="CI2" t="e">
        <f>IF(_xlfn.SINGLE(Sheet1!#REF!),"AAAAAG3h/1Y=",0)</f>
        <v>#REF!</v>
      </c>
      <c r="CJ2" t="e">
        <f>AND(Sheet1!#REF!,"AAAAAG3h/1c=")</f>
        <v>#REF!</v>
      </c>
      <c r="CK2" t="e">
        <f>AND(Sheet1!#REF!,"AAAAAG3h/1g=")</f>
        <v>#REF!</v>
      </c>
      <c r="CL2" t="e">
        <f>AND(Sheet1!#REF!,"AAAAAG3h/1k=")</f>
        <v>#REF!</v>
      </c>
      <c r="CM2" t="e">
        <f>AND(Sheet1!#REF!,"AAAAAG3h/1o=")</f>
        <v>#REF!</v>
      </c>
      <c r="CN2" t="e">
        <f>AND(Sheet1!#REF!,"AAAAAG3h/1s=")</f>
        <v>#REF!</v>
      </c>
      <c r="CO2" t="e">
        <f>AND(Sheet1!#REF!,"AAAAAG3h/1w=")</f>
        <v>#REF!</v>
      </c>
      <c r="CP2" t="e">
        <f>AND(Sheet1!#REF!,"AAAAAG3h/10=")</f>
        <v>#REF!</v>
      </c>
      <c r="CQ2" t="e">
        <f>AND(Sheet1!#REF!,"AAAAAG3h/14=")</f>
        <v>#REF!</v>
      </c>
      <c r="CR2" t="e">
        <f>IF(Sheet1!#REF!,"AAAAAG3h/18=",0)</f>
        <v>#REF!</v>
      </c>
      <c r="CS2" t="e">
        <f>AND(Sheet1!#REF!,"AAAAAG3h/2A=")</f>
        <v>#REF!</v>
      </c>
      <c r="CT2" t="e">
        <f>AND(Sheet1!#REF!,"AAAAAG3h/2E=")</f>
        <v>#REF!</v>
      </c>
      <c r="CU2" t="e">
        <f>AND(Sheet1!#REF!,"AAAAAG3h/2I=")</f>
        <v>#REF!</v>
      </c>
      <c r="CV2" t="e">
        <f>AND(Sheet1!#REF!,"AAAAAG3h/2M=")</f>
        <v>#REF!</v>
      </c>
      <c r="CW2" t="e">
        <f>AND(Sheet1!#REF!,"AAAAAG3h/2Q=")</f>
        <v>#REF!</v>
      </c>
      <c r="CX2" t="e">
        <f>AND(Sheet1!#REF!,"AAAAAG3h/2U=")</f>
        <v>#REF!</v>
      </c>
      <c r="CY2" t="e">
        <f>AND(Sheet1!#REF!,"AAAAAG3h/2Y=")</f>
        <v>#REF!</v>
      </c>
      <c r="CZ2" t="e">
        <f>AND(Sheet1!#REF!,"AAAAAG3h/2c=")</f>
        <v>#REF!</v>
      </c>
      <c r="DA2" t="e">
        <f>IF(Sheet1!#REF!,"AAAAAG3h/2g=",0)</f>
        <v>#REF!</v>
      </c>
      <c r="DB2" t="e">
        <f>AND(Sheet1!#REF!,"AAAAAG3h/2k=")</f>
        <v>#REF!</v>
      </c>
      <c r="DC2" t="e">
        <f>AND(Sheet1!#REF!,"AAAAAG3h/2o=")</f>
        <v>#REF!</v>
      </c>
      <c r="DD2" t="e">
        <f>AND(Sheet1!#REF!,"AAAAAG3h/2s=")</f>
        <v>#REF!</v>
      </c>
      <c r="DE2" t="e">
        <f>AND(Sheet1!#REF!,"AAAAAG3h/2w=")</f>
        <v>#REF!</v>
      </c>
      <c r="DF2" t="e">
        <f>AND(Sheet1!#REF!,"AAAAAG3h/20=")</f>
        <v>#REF!</v>
      </c>
      <c r="DG2" t="e">
        <f>AND(Sheet1!#REF!,"AAAAAG3h/24=")</f>
        <v>#REF!</v>
      </c>
      <c r="DH2" t="e">
        <f>AND(Sheet1!#REF!,"AAAAAG3h/28=")</f>
        <v>#REF!</v>
      </c>
      <c r="DI2" t="e">
        <f>AND(Sheet1!#REF!,"AAAAAG3h/3A=")</f>
        <v>#REF!</v>
      </c>
      <c r="DJ2" t="e">
        <f>IF(Sheet1!#REF!,"AAAAAG3h/3E=",0)</f>
        <v>#REF!</v>
      </c>
      <c r="DK2" t="e">
        <f>AND(Sheet1!#REF!,"AAAAAG3h/3I=")</f>
        <v>#REF!</v>
      </c>
      <c r="DL2" t="e">
        <f>AND(Sheet1!#REF!,"AAAAAG3h/3M=")</f>
        <v>#REF!</v>
      </c>
      <c r="DM2" t="e">
        <f>AND(Sheet1!#REF!,"AAAAAG3h/3Q=")</f>
        <v>#REF!</v>
      </c>
      <c r="DN2" t="e">
        <f>AND(Sheet1!#REF!,"AAAAAG3h/3U=")</f>
        <v>#REF!</v>
      </c>
      <c r="DO2" t="e">
        <f>AND(Sheet1!#REF!,"AAAAAG3h/3Y=")</f>
        <v>#REF!</v>
      </c>
      <c r="DP2" t="e">
        <f>AND(Sheet1!#REF!,"AAAAAG3h/3c=")</f>
        <v>#REF!</v>
      </c>
      <c r="DQ2" t="e">
        <f>AND(Sheet1!#REF!,"AAAAAG3h/3g=")</f>
        <v>#REF!</v>
      </c>
      <c r="DR2" t="e">
        <f>AND(Sheet1!#REF!,"AAAAAG3h/3k=")</f>
        <v>#REF!</v>
      </c>
      <c r="DS2" t="e">
        <f>IF(Sheet1!#REF!,"AAAAAG3h/3o=",0)</f>
        <v>#REF!</v>
      </c>
      <c r="DT2" t="e">
        <f>AND(Sheet1!#REF!,"AAAAAG3h/3s=")</f>
        <v>#REF!</v>
      </c>
      <c r="DU2" t="e">
        <f>AND(Sheet1!#REF!,"AAAAAG3h/3w=")</f>
        <v>#REF!</v>
      </c>
      <c r="DV2" t="e">
        <f>AND(Sheet1!#REF!,"AAAAAG3h/30=")</f>
        <v>#REF!</v>
      </c>
      <c r="DW2" t="e">
        <f>AND(Sheet1!#REF!,"AAAAAG3h/34=")</f>
        <v>#REF!</v>
      </c>
      <c r="DX2" t="e">
        <f>AND(Sheet1!#REF!,"AAAAAG3h/38=")</f>
        <v>#REF!</v>
      </c>
      <c r="DY2" t="e">
        <f>AND(Sheet1!#REF!,"AAAAAG3h/4A=")</f>
        <v>#REF!</v>
      </c>
      <c r="DZ2" t="e">
        <f>AND(Sheet1!#REF!,"AAAAAG3h/4E=")</f>
        <v>#REF!</v>
      </c>
      <c r="EA2" t="e">
        <f>AND(Sheet1!#REF!,"AAAAAG3h/4I=")</f>
        <v>#REF!</v>
      </c>
      <c r="EB2" t="e">
        <f>IF(_xlfn.SINGLE(Sheet1!#REF!),"AAAAAG3h/4M=",0)</f>
        <v>#REF!</v>
      </c>
      <c r="EC2" t="e">
        <f>AND(Sheet1!#REF!,"AAAAAG3h/4Q=")</f>
        <v>#REF!</v>
      </c>
      <c r="ED2" t="e">
        <f>AND(Sheet1!#REF!,"AAAAAG3h/4U=")</f>
        <v>#REF!</v>
      </c>
      <c r="EE2" t="e">
        <f>AND(Sheet1!#REF!,"AAAAAG3h/4Y=")</f>
        <v>#REF!</v>
      </c>
      <c r="EF2" t="e">
        <f>AND(Sheet1!#REF!,"AAAAAG3h/4c=")</f>
        <v>#REF!</v>
      </c>
      <c r="EG2" t="e">
        <f>AND(Sheet1!#REF!,"AAAAAG3h/4g=")</f>
        <v>#REF!</v>
      </c>
      <c r="EH2" t="e">
        <f>AND(Sheet1!#REF!,"AAAAAG3h/4k=")</f>
        <v>#REF!</v>
      </c>
      <c r="EI2" t="e">
        <f>AND(Sheet1!#REF!,"AAAAAG3h/4o=")</f>
        <v>#REF!</v>
      </c>
      <c r="EJ2" t="e">
        <f>AND(Sheet1!#REF!,"AAAAAG3h/4s=")</f>
        <v>#REF!</v>
      </c>
      <c r="EK2" t="e">
        <f>IF(_xlfn.SINGLE(Sheet1!#REF!),"AAAAAG3h/4w=",0)</f>
        <v>#REF!</v>
      </c>
      <c r="EL2" t="e">
        <f>AND(Sheet1!#REF!,"AAAAAG3h/40=")</f>
        <v>#REF!</v>
      </c>
      <c r="EM2" t="e">
        <f>AND(Sheet1!#REF!,"AAAAAG3h/44=")</f>
        <v>#REF!</v>
      </c>
      <c r="EN2" t="e">
        <f>AND(Sheet1!#REF!,"AAAAAG3h/48=")</f>
        <v>#REF!</v>
      </c>
      <c r="EO2" t="e">
        <f>AND(Sheet1!#REF!,"AAAAAG3h/5A=")</f>
        <v>#REF!</v>
      </c>
      <c r="EP2" t="e">
        <f>AND(Sheet1!#REF!,"AAAAAG3h/5E=")</f>
        <v>#REF!</v>
      </c>
      <c r="EQ2" t="e">
        <f>AND(Sheet1!#REF!,"AAAAAG3h/5I=")</f>
        <v>#REF!</v>
      </c>
      <c r="ER2" t="e">
        <f>AND(Sheet1!#REF!,"AAAAAG3h/5M=")</f>
        <v>#REF!</v>
      </c>
      <c r="ES2" t="e">
        <f>AND(Sheet1!#REF!,"AAAAAG3h/5Q=")</f>
        <v>#REF!</v>
      </c>
      <c r="ET2" t="e">
        <f>IF(_xlfn.SINGLE(Sheet1!#REF!),"AAAAAG3h/5U=",0)</f>
        <v>#REF!</v>
      </c>
      <c r="EU2" t="e">
        <f>AND(Sheet1!#REF!,"AAAAAG3h/5Y=")</f>
        <v>#REF!</v>
      </c>
      <c r="EV2" t="e">
        <f>AND(Sheet1!#REF!,"AAAAAG3h/5c=")</f>
        <v>#REF!</v>
      </c>
      <c r="EW2" t="e">
        <f>AND(Sheet1!#REF!,"AAAAAG3h/5g=")</f>
        <v>#REF!</v>
      </c>
      <c r="EX2" t="e">
        <f>AND(Sheet1!#REF!,"AAAAAG3h/5k=")</f>
        <v>#REF!</v>
      </c>
      <c r="EY2" t="e">
        <f>AND(Sheet1!#REF!,"AAAAAG3h/5o=")</f>
        <v>#REF!</v>
      </c>
      <c r="EZ2" t="e">
        <f>AND(Sheet1!#REF!,"AAAAAG3h/5s=")</f>
        <v>#REF!</v>
      </c>
      <c r="FA2" t="e">
        <f>AND(Sheet1!#REF!,"AAAAAG3h/5w=")</f>
        <v>#REF!</v>
      </c>
      <c r="FB2" t="e">
        <f>AND(Sheet1!#REF!,"AAAAAG3h/50=")</f>
        <v>#REF!</v>
      </c>
      <c r="FC2" t="e">
        <f>IF(_xlfn.SINGLE(Sheet1!#REF!),"AAAAAG3h/54=",0)</f>
        <v>#REF!</v>
      </c>
      <c r="FD2" t="e">
        <f>AND(Sheet1!#REF!,"AAAAAG3h/58=")</f>
        <v>#REF!</v>
      </c>
      <c r="FE2" t="e">
        <f>AND(Sheet1!#REF!,"AAAAAG3h/6A=")</f>
        <v>#REF!</v>
      </c>
      <c r="FF2" t="e">
        <f>AND(Sheet1!#REF!,"AAAAAG3h/6E=")</f>
        <v>#REF!</v>
      </c>
      <c r="FG2" t="e">
        <f>AND(Sheet1!#REF!,"AAAAAG3h/6I=")</f>
        <v>#REF!</v>
      </c>
      <c r="FH2" t="e">
        <f>AND(Sheet1!#REF!,"AAAAAG3h/6M=")</f>
        <v>#REF!</v>
      </c>
      <c r="FI2" t="e">
        <f>AND(Sheet1!#REF!,"AAAAAG3h/6Q=")</f>
        <v>#REF!</v>
      </c>
      <c r="FJ2" t="e">
        <f>AND(Sheet1!#REF!,"AAAAAG3h/6U=")</f>
        <v>#REF!</v>
      </c>
      <c r="FK2" t="e">
        <f>AND(Sheet1!#REF!,"AAAAAG3h/6Y=")</f>
        <v>#REF!</v>
      </c>
      <c r="FL2" t="e">
        <f>IF(_xlfn.SINGLE(Sheet1!#REF!),"AAAAAG3h/6c=",0)</f>
        <v>#REF!</v>
      </c>
      <c r="FM2" t="e">
        <f>AND(Sheet1!#REF!,"AAAAAG3h/6g=")</f>
        <v>#REF!</v>
      </c>
      <c r="FN2" t="e">
        <f>AND(Sheet1!#REF!,"AAAAAG3h/6k=")</f>
        <v>#REF!</v>
      </c>
      <c r="FO2" t="e">
        <f>AND(Sheet1!#REF!,"AAAAAG3h/6o=")</f>
        <v>#REF!</v>
      </c>
      <c r="FP2" t="e">
        <f>AND(Sheet1!#REF!,"AAAAAG3h/6s=")</f>
        <v>#REF!</v>
      </c>
      <c r="FQ2" t="e">
        <f>AND(Sheet1!#REF!,"AAAAAG3h/6w=")</f>
        <v>#REF!</v>
      </c>
      <c r="FR2" t="e">
        <f>AND(Sheet1!#REF!,"AAAAAG3h/60=")</f>
        <v>#REF!</v>
      </c>
      <c r="FS2" t="e">
        <f>AND(Sheet1!#REF!,"AAAAAG3h/64=")</f>
        <v>#REF!</v>
      </c>
      <c r="FT2" t="e">
        <f>AND(Sheet1!#REF!,"AAAAAG3h/68=")</f>
        <v>#REF!</v>
      </c>
      <c r="FU2" t="e">
        <f>IF(_xlfn.SINGLE(Sheet1!#REF!),"AAAAAG3h/7A=",0)</f>
        <v>#REF!</v>
      </c>
      <c r="FV2" t="e">
        <f>AND(Sheet1!#REF!,"AAAAAG3h/7E=")</f>
        <v>#REF!</v>
      </c>
      <c r="FW2" t="e">
        <f>AND(Sheet1!#REF!,"AAAAAG3h/7I=")</f>
        <v>#REF!</v>
      </c>
      <c r="FX2" t="e">
        <f>AND(Sheet1!#REF!,"AAAAAG3h/7M=")</f>
        <v>#REF!</v>
      </c>
      <c r="FY2" t="e">
        <f>AND(Sheet1!#REF!,"AAAAAG3h/7Q=")</f>
        <v>#REF!</v>
      </c>
      <c r="FZ2" t="e">
        <f>AND(Sheet1!#REF!,"AAAAAG3h/7U=")</f>
        <v>#REF!</v>
      </c>
      <c r="GA2" t="e">
        <f>AND(Sheet1!#REF!,"AAAAAG3h/7Y=")</f>
        <v>#REF!</v>
      </c>
      <c r="GB2" t="e">
        <f>AND(Sheet1!#REF!,"AAAAAG3h/7c=")</f>
        <v>#REF!</v>
      </c>
      <c r="GC2" t="e">
        <f>AND(Sheet1!#REF!,"AAAAAG3h/7g=")</f>
        <v>#REF!</v>
      </c>
      <c r="GD2" t="e">
        <f>IF(_xlfn.SINGLE(Sheet1!#REF!),"AAAAAG3h/7k=",0)</f>
        <v>#REF!</v>
      </c>
      <c r="GE2" t="e">
        <f>AND(Sheet1!#REF!,"AAAAAG3h/7o=")</f>
        <v>#REF!</v>
      </c>
      <c r="GF2" t="e">
        <f>AND(Sheet1!#REF!,"AAAAAG3h/7s=")</f>
        <v>#REF!</v>
      </c>
      <c r="GG2" t="e">
        <f>AND(Sheet1!#REF!,"AAAAAG3h/7w=")</f>
        <v>#REF!</v>
      </c>
      <c r="GH2" t="e">
        <f>AND(Sheet1!#REF!,"AAAAAG3h/70=")</f>
        <v>#REF!</v>
      </c>
      <c r="GI2" t="e">
        <f>AND(Sheet1!#REF!,"AAAAAG3h/74=")</f>
        <v>#REF!</v>
      </c>
      <c r="GJ2" t="e">
        <f>AND(Sheet1!#REF!,"AAAAAG3h/78=")</f>
        <v>#REF!</v>
      </c>
      <c r="GK2" t="e">
        <f>AND(Sheet1!#REF!,"AAAAAG3h/8A=")</f>
        <v>#REF!</v>
      </c>
      <c r="GL2" t="e">
        <f>AND(Sheet1!#REF!,"AAAAAG3h/8E=")</f>
        <v>#REF!</v>
      </c>
      <c r="GM2" t="e">
        <f>IF(Sheet1!#REF!,"AAAAAG3h/8I=",0)</f>
        <v>#REF!</v>
      </c>
      <c r="GN2" t="e">
        <f>AND(Sheet1!#REF!,"AAAAAG3h/8M=")</f>
        <v>#REF!</v>
      </c>
      <c r="GO2" t="e">
        <f>AND(Sheet1!#REF!,"AAAAAG3h/8Q=")</f>
        <v>#REF!</v>
      </c>
      <c r="GP2" t="e">
        <f>AND(Sheet1!#REF!,"AAAAAG3h/8U=")</f>
        <v>#REF!</v>
      </c>
      <c r="GQ2" t="e">
        <f>AND(Sheet1!#REF!,"AAAAAG3h/8Y=")</f>
        <v>#REF!</v>
      </c>
      <c r="GR2" t="e">
        <f>AND(Sheet1!#REF!,"AAAAAG3h/8c=")</f>
        <v>#REF!</v>
      </c>
      <c r="GS2" t="e">
        <f>AND(Sheet1!#REF!,"AAAAAG3h/8g=")</f>
        <v>#REF!</v>
      </c>
      <c r="GT2" t="e">
        <f>AND(Sheet1!#REF!,"AAAAAG3h/8k=")</f>
        <v>#REF!</v>
      </c>
      <c r="GU2" t="e">
        <f>AND(Sheet1!#REF!,"AAAAAG3h/8o=")</f>
        <v>#REF!</v>
      </c>
      <c r="GV2" t="e">
        <f>IF(_xlfn.SINGLE(Sheet1!#REF!),"AAAAAG3h/8s=",0)</f>
        <v>#REF!</v>
      </c>
      <c r="GW2" t="e">
        <f>AND(Sheet1!#REF!,"AAAAAG3h/8w=")</f>
        <v>#REF!</v>
      </c>
      <c r="GX2" t="e">
        <f>AND(Sheet1!#REF!,"AAAAAG3h/80=")</f>
        <v>#REF!</v>
      </c>
      <c r="GY2" t="e">
        <f>AND(Sheet1!#REF!,"AAAAAG3h/84=")</f>
        <v>#REF!</v>
      </c>
      <c r="GZ2" t="e">
        <f>AND(Sheet1!#REF!,"AAAAAG3h/88=")</f>
        <v>#REF!</v>
      </c>
      <c r="HA2" t="e">
        <f>AND(Sheet1!#REF!,"AAAAAG3h/9A=")</f>
        <v>#REF!</v>
      </c>
      <c r="HB2" t="e">
        <f>AND(Sheet1!#REF!,"AAAAAG3h/9E=")</f>
        <v>#REF!</v>
      </c>
      <c r="HC2" t="e">
        <f>AND(Sheet1!#REF!,"AAAAAG3h/9I=")</f>
        <v>#REF!</v>
      </c>
      <c r="HD2" t="e">
        <f>AND(Sheet1!#REF!,"AAAAAG3h/9M=")</f>
        <v>#REF!</v>
      </c>
      <c r="HE2" t="e">
        <f>IF(Sheet1!#REF!,"AAAAAG3h/9Q=",0)</f>
        <v>#REF!</v>
      </c>
      <c r="HF2" t="e">
        <f>AND(Sheet1!#REF!,"AAAAAG3h/9U=")</f>
        <v>#REF!</v>
      </c>
      <c r="HG2" t="e">
        <f>AND(Sheet1!#REF!,"AAAAAG3h/9Y=")</f>
        <v>#REF!</v>
      </c>
      <c r="HH2" t="e">
        <f>AND(Sheet1!#REF!,"AAAAAG3h/9c=")</f>
        <v>#REF!</v>
      </c>
      <c r="HI2" t="e">
        <f>AND(Sheet1!#REF!,"AAAAAG3h/9g=")</f>
        <v>#REF!</v>
      </c>
      <c r="HJ2" t="e">
        <f>AND(Sheet1!#REF!,"AAAAAG3h/9k=")</f>
        <v>#REF!</v>
      </c>
      <c r="HK2" t="e">
        <f>AND(Sheet1!#REF!,"AAAAAG3h/9o=")</f>
        <v>#REF!</v>
      </c>
      <c r="HL2" t="e">
        <f>AND(Sheet1!#REF!,"AAAAAG3h/9s=")</f>
        <v>#REF!</v>
      </c>
      <c r="HM2" t="e">
        <f>AND(Sheet1!#REF!,"AAAAAG3h/9w=")</f>
        <v>#REF!</v>
      </c>
      <c r="HN2" t="e">
        <f>IF(_xlfn.SINGLE(Sheet1!#REF!),"AAAAAG3h/90=",0)</f>
        <v>#REF!</v>
      </c>
      <c r="HO2" t="e">
        <f>AND(Sheet1!#REF!,"AAAAAG3h/94=")</f>
        <v>#REF!</v>
      </c>
      <c r="HP2" t="e">
        <f>AND(Sheet1!#REF!,"AAAAAG3h/98=")</f>
        <v>#REF!</v>
      </c>
      <c r="HQ2" t="e">
        <f>AND(Sheet1!#REF!,"AAAAAG3h/+A=")</f>
        <v>#REF!</v>
      </c>
      <c r="HR2" t="e">
        <f>AND(Sheet1!#REF!,"AAAAAG3h/+E=")</f>
        <v>#REF!</v>
      </c>
      <c r="HS2" t="e">
        <f>AND(Sheet1!#REF!,"AAAAAG3h/+I=")</f>
        <v>#REF!</v>
      </c>
      <c r="HT2" t="e">
        <f>AND(Sheet1!#REF!,"AAAAAG3h/+M=")</f>
        <v>#REF!</v>
      </c>
      <c r="HU2" t="e">
        <f>AND(Sheet1!#REF!,"AAAAAG3h/+Q=")</f>
        <v>#REF!</v>
      </c>
      <c r="HV2" t="e">
        <f>AND(Sheet1!#REF!,"AAAAAG3h/+U=")</f>
        <v>#REF!</v>
      </c>
      <c r="HW2" t="e">
        <f>IF(_xlfn.SINGLE(Sheet1!#REF!),"AAAAAG3h/+Y=",0)</f>
        <v>#REF!</v>
      </c>
      <c r="HX2" t="e">
        <f>AND(Sheet1!#REF!,"AAAAAG3h/+c=")</f>
        <v>#REF!</v>
      </c>
      <c r="HY2" t="e">
        <f>AND(Sheet1!#REF!,"AAAAAG3h/+g=")</f>
        <v>#REF!</v>
      </c>
      <c r="HZ2" t="e">
        <f>AND(Sheet1!#REF!,"AAAAAG3h/+k=")</f>
        <v>#REF!</v>
      </c>
      <c r="IA2" t="e">
        <f>AND(Sheet1!#REF!,"AAAAAG3h/+o=")</f>
        <v>#REF!</v>
      </c>
      <c r="IB2" t="e">
        <f>AND(Sheet1!#REF!,"AAAAAG3h/+s=")</f>
        <v>#REF!</v>
      </c>
      <c r="IC2" t="e">
        <f>AND(Sheet1!#REF!,"AAAAAG3h/+w=")</f>
        <v>#REF!</v>
      </c>
      <c r="ID2" t="e">
        <f>AND(Sheet1!#REF!,"AAAAAG3h/+0=")</f>
        <v>#REF!</v>
      </c>
      <c r="IE2" t="e">
        <f>AND(Sheet1!#REF!,"AAAAAG3h/+4=")</f>
        <v>#REF!</v>
      </c>
      <c r="IF2" t="e">
        <f>IF(_xlfn.SINGLE(Sheet1!#REF!),"AAAAAG3h/+8=",0)</f>
        <v>#REF!</v>
      </c>
      <c r="IG2" t="e">
        <f>AND(Sheet1!#REF!,"AAAAAG3h//A=")</f>
        <v>#REF!</v>
      </c>
      <c r="IH2" t="e">
        <f>AND(Sheet1!#REF!,"AAAAAG3h//E=")</f>
        <v>#REF!</v>
      </c>
      <c r="II2" t="e">
        <f>AND(Sheet1!#REF!,"AAAAAG3h//I=")</f>
        <v>#REF!</v>
      </c>
      <c r="IJ2" t="e">
        <f>AND(Sheet1!#REF!,"AAAAAG3h//M=")</f>
        <v>#REF!</v>
      </c>
      <c r="IK2" t="e">
        <f>AND(Sheet1!#REF!,"AAAAAG3h//Q=")</f>
        <v>#REF!</v>
      </c>
      <c r="IL2" t="e">
        <f>AND(Sheet1!#REF!,"AAAAAG3h//U=")</f>
        <v>#REF!</v>
      </c>
      <c r="IM2" t="e">
        <f>AND(Sheet1!#REF!,"AAAAAG3h//Y=")</f>
        <v>#REF!</v>
      </c>
      <c r="IN2" t="e">
        <f>AND(Sheet1!#REF!,"AAAAAG3h//c=")</f>
        <v>#REF!</v>
      </c>
      <c r="IO2" t="e">
        <f>IF(Sheet1!#REF!,"AAAAAG3h//g=",0)</f>
        <v>#REF!</v>
      </c>
      <c r="IP2" t="e">
        <f>AND(Sheet1!#REF!,"AAAAAG3h//k=")</f>
        <v>#REF!</v>
      </c>
      <c r="IQ2" t="e">
        <f>AND(Sheet1!#REF!,"AAAAAG3h//o=")</f>
        <v>#REF!</v>
      </c>
      <c r="IR2" t="e">
        <f>AND(Sheet1!#REF!,"AAAAAG3h//s=")</f>
        <v>#REF!</v>
      </c>
      <c r="IS2" t="e">
        <f>AND(Sheet1!#REF!,"AAAAAG3h//w=")</f>
        <v>#REF!</v>
      </c>
      <c r="IT2" t="e">
        <f>AND(Sheet1!#REF!,"AAAAAG3h//0=")</f>
        <v>#REF!</v>
      </c>
      <c r="IU2" t="e">
        <f>AND(Sheet1!#REF!,"AAAAAG3h//4=")</f>
        <v>#REF!</v>
      </c>
      <c r="IV2" t="e">
        <f>AND(Sheet1!#REF!,"AAAAAG3h//8=")</f>
        <v>#REF!</v>
      </c>
    </row>
    <row r="3" spans="1:256" x14ac:dyDescent="0.25">
      <c r="A3" t="e">
        <f>AND(Sheet1!#REF!,"AAAAAHrtvgA=")</f>
        <v>#REF!</v>
      </c>
      <c r="B3" t="e">
        <f>IF(_xlfn.SINGLE(Sheet1!#REF!),"AAAAAHrtvgE=",0)</f>
        <v>#REF!</v>
      </c>
      <c r="C3" t="e">
        <f>AND(Sheet1!#REF!,"AAAAAHrtvgI=")</f>
        <v>#REF!</v>
      </c>
      <c r="D3" t="e">
        <f>AND(Sheet1!#REF!,"AAAAAHrtvgM=")</f>
        <v>#REF!</v>
      </c>
      <c r="E3" t="e">
        <f>AND(Sheet1!#REF!,"AAAAAHrtvgQ=")</f>
        <v>#REF!</v>
      </c>
      <c r="F3" t="e">
        <f>AND(Sheet1!#REF!,"AAAAAHrtvgU=")</f>
        <v>#REF!</v>
      </c>
      <c r="G3" t="e">
        <f>AND(Sheet1!#REF!,"AAAAAHrtvgY=")</f>
        <v>#REF!</v>
      </c>
      <c r="H3" t="e">
        <f>AND(Sheet1!#REF!,"AAAAAHrtvgc=")</f>
        <v>#REF!</v>
      </c>
      <c r="I3" t="e">
        <f>AND(Sheet1!#REF!,"AAAAAHrtvgg=")</f>
        <v>#REF!</v>
      </c>
      <c r="J3" t="e">
        <f>AND(Sheet1!#REF!,"AAAAAHrtvgk=")</f>
        <v>#REF!</v>
      </c>
      <c r="K3" t="e">
        <f>IF(_xlfn.SINGLE(Sheet1!#REF!),"AAAAAHrtvgo=",0)</f>
        <v>#REF!</v>
      </c>
      <c r="L3" t="e">
        <f>AND(Sheet1!#REF!,"AAAAAHrtvgs=")</f>
        <v>#REF!</v>
      </c>
      <c r="M3" t="e">
        <f>AND(Sheet1!#REF!,"AAAAAHrtvgw=")</f>
        <v>#REF!</v>
      </c>
      <c r="N3" t="e">
        <f>AND(Sheet1!#REF!,"AAAAAHrtvg0=")</f>
        <v>#REF!</v>
      </c>
      <c r="O3" t="e">
        <f>AND(Sheet1!#REF!,"AAAAAHrtvg4=")</f>
        <v>#REF!</v>
      </c>
      <c r="P3" t="e">
        <f>AND(Sheet1!#REF!,"AAAAAHrtvg8=")</f>
        <v>#REF!</v>
      </c>
      <c r="Q3" t="e">
        <f>AND(Sheet1!#REF!,"AAAAAHrtvhA=")</f>
        <v>#REF!</v>
      </c>
      <c r="R3" t="e">
        <f>AND(Sheet1!#REF!,"AAAAAHrtvhE=")</f>
        <v>#REF!</v>
      </c>
      <c r="S3" t="e">
        <f>AND(Sheet1!#REF!,"AAAAAHrtvhI=")</f>
        <v>#REF!</v>
      </c>
      <c r="T3" t="e">
        <f>IF(Sheet1!#REF!,"AAAAAHrtvhM=",0)</f>
        <v>#REF!</v>
      </c>
      <c r="U3" t="e">
        <f>AND(Sheet1!#REF!,"AAAAAHrtvhQ=")</f>
        <v>#REF!</v>
      </c>
      <c r="V3" t="e">
        <f>AND(Sheet1!#REF!,"AAAAAHrtvhU=")</f>
        <v>#REF!</v>
      </c>
      <c r="W3" t="e">
        <f>AND(Sheet1!#REF!,"AAAAAHrtvhY=")</f>
        <v>#REF!</v>
      </c>
      <c r="X3" t="e">
        <f>AND(Sheet1!#REF!,"AAAAAHrtvhc=")</f>
        <v>#REF!</v>
      </c>
      <c r="Y3" t="e">
        <f>AND(Sheet1!#REF!,"AAAAAHrtvhg=")</f>
        <v>#REF!</v>
      </c>
      <c r="Z3" t="e">
        <f>AND(Sheet1!#REF!,"AAAAAHrtvhk=")</f>
        <v>#REF!</v>
      </c>
      <c r="AA3" t="e">
        <f>AND(Sheet1!#REF!,"AAAAAHrtvho=")</f>
        <v>#REF!</v>
      </c>
      <c r="AB3" t="e">
        <f>AND(Sheet1!#REF!,"AAAAAHrtvhs=")</f>
        <v>#REF!</v>
      </c>
      <c r="AC3" t="e">
        <f>IF(_xlfn.SINGLE(Sheet1!#REF!),"AAAAAHrtvhw=",0)</f>
        <v>#REF!</v>
      </c>
      <c r="AD3" t="e">
        <f>AND(Sheet1!#REF!,"AAAAAHrtvh0=")</f>
        <v>#REF!</v>
      </c>
      <c r="AE3" t="e">
        <f>AND(Sheet1!#REF!,"AAAAAHrtvh4=")</f>
        <v>#REF!</v>
      </c>
      <c r="AF3" t="e">
        <f>AND(Sheet1!#REF!,"AAAAAHrtvh8=")</f>
        <v>#REF!</v>
      </c>
      <c r="AG3" t="e">
        <f>AND(Sheet1!#REF!,"AAAAAHrtviA=")</f>
        <v>#REF!</v>
      </c>
      <c r="AH3" t="e">
        <f>AND(Sheet1!#REF!,"AAAAAHrtviE=")</f>
        <v>#REF!</v>
      </c>
      <c r="AI3" t="e">
        <f>AND(Sheet1!#REF!,"AAAAAHrtviI=")</f>
        <v>#REF!</v>
      </c>
      <c r="AJ3" t="e">
        <f>AND(Sheet1!#REF!,"AAAAAHrtviM=")</f>
        <v>#REF!</v>
      </c>
      <c r="AK3" t="e">
        <f>AND(Sheet1!#REF!,"AAAAAHrtviQ=")</f>
        <v>#REF!</v>
      </c>
      <c r="AL3" t="e">
        <f>IF(_xlfn.SINGLE(Sheet1!#REF!),"AAAAAHrtviU=",0)</f>
        <v>#REF!</v>
      </c>
      <c r="AM3" t="e">
        <f>AND(Sheet1!#REF!,"AAAAAHrtviY=")</f>
        <v>#REF!</v>
      </c>
      <c r="AN3" t="e">
        <f>AND(Sheet1!#REF!,"AAAAAHrtvic=")</f>
        <v>#REF!</v>
      </c>
      <c r="AO3" t="e">
        <f>AND(Sheet1!#REF!,"AAAAAHrtvig=")</f>
        <v>#REF!</v>
      </c>
      <c r="AP3" t="e">
        <f>AND(Sheet1!#REF!,"AAAAAHrtvik=")</f>
        <v>#REF!</v>
      </c>
      <c r="AQ3" t="e">
        <f>AND(Sheet1!#REF!,"AAAAAHrtvio=")</f>
        <v>#REF!</v>
      </c>
      <c r="AR3" t="e">
        <f>AND(Sheet1!#REF!,"AAAAAHrtvis=")</f>
        <v>#REF!</v>
      </c>
      <c r="AS3" t="e">
        <f>AND(Sheet1!#REF!,"AAAAAHrtviw=")</f>
        <v>#REF!</v>
      </c>
      <c r="AT3" t="e">
        <f>AND(Sheet1!#REF!,"AAAAAHrtvi0=")</f>
        <v>#REF!</v>
      </c>
      <c r="AU3" t="e">
        <f>IF(_xlfn.SINGLE(Sheet1!#REF!),"AAAAAHrtvi4=",0)</f>
        <v>#REF!</v>
      </c>
      <c r="AV3" t="e">
        <f>AND(Sheet1!#REF!,"AAAAAHrtvi8=")</f>
        <v>#REF!</v>
      </c>
      <c r="AW3" t="e">
        <f>AND(Sheet1!#REF!,"AAAAAHrtvjA=")</f>
        <v>#REF!</v>
      </c>
      <c r="AX3" t="e">
        <f>AND(Sheet1!#REF!,"AAAAAHrtvjE=")</f>
        <v>#REF!</v>
      </c>
      <c r="AY3" t="e">
        <f>AND(Sheet1!#REF!,"AAAAAHrtvjI=")</f>
        <v>#REF!</v>
      </c>
      <c r="AZ3" t="e">
        <f>AND(Sheet1!#REF!,"AAAAAHrtvjM=")</f>
        <v>#REF!</v>
      </c>
      <c r="BA3" t="e">
        <f>AND(Sheet1!#REF!,"AAAAAHrtvjQ=")</f>
        <v>#REF!</v>
      </c>
      <c r="BB3" t="e">
        <f>AND(Sheet1!#REF!,"AAAAAHrtvjU=")</f>
        <v>#REF!</v>
      </c>
      <c r="BC3" t="e">
        <f>AND(Sheet1!#REF!,"AAAAAHrtvjY=")</f>
        <v>#REF!</v>
      </c>
      <c r="BD3" t="e">
        <f>IF(_xlfn.SINGLE(Sheet1!#REF!),"AAAAAHrtvjc=",0)</f>
        <v>#REF!</v>
      </c>
      <c r="BE3" t="e">
        <f>AND(Sheet1!#REF!,"AAAAAHrtvjg=")</f>
        <v>#REF!</v>
      </c>
      <c r="BF3" t="e">
        <f>AND(Sheet1!#REF!,"AAAAAHrtvjk=")</f>
        <v>#REF!</v>
      </c>
      <c r="BG3" t="e">
        <f>AND(Sheet1!#REF!,"AAAAAHrtvjo=")</f>
        <v>#REF!</v>
      </c>
      <c r="BH3" t="e">
        <f>AND(Sheet1!#REF!,"AAAAAHrtvjs=")</f>
        <v>#REF!</v>
      </c>
      <c r="BI3" t="e">
        <f>AND(Sheet1!#REF!,"AAAAAHrtvjw=")</f>
        <v>#REF!</v>
      </c>
      <c r="BJ3" t="e">
        <f>AND(Sheet1!#REF!,"AAAAAHrtvj0=")</f>
        <v>#REF!</v>
      </c>
      <c r="BK3" t="e">
        <f>AND(Sheet1!#REF!,"AAAAAHrtvj4=")</f>
        <v>#REF!</v>
      </c>
      <c r="BL3" t="e">
        <f>AND(Sheet1!#REF!,"AAAAAHrtvj8=")</f>
        <v>#REF!</v>
      </c>
      <c r="BM3" t="e">
        <f>IF(_xlfn.SINGLE(Sheet1!#REF!),"AAAAAHrtvkA=",0)</f>
        <v>#REF!</v>
      </c>
      <c r="BN3" t="e">
        <f>AND(Sheet1!#REF!,"AAAAAHrtvkE=")</f>
        <v>#REF!</v>
      </c>
      <c r="BO3" t="e">
        <f>AND(Sheet1!#REF!,"AAAAAHrtvkI=")</f>
        <v>#REF!</v>
      </c>
      <c r="BP3" t="e">
        <f>AND(Sheet1!#REF!,"AAAAAHrtvkM=")</f>
        <v>#REF!</v>
      </c>
      <c r="BQ3" t="e">
        <f>AND(Sheet1!#REF!,"AAAAAHrtvkQ=")</f>
        <v>#REF!</v>
      </c>
      <c r="BR3" t="e">
        <f>AND(Sheet1!#REF!,"AAAAAHrtvkU=")</f>
        <v>#REF!</v>
      </c>
      <c r="BS3" t="e">
        <f>AND(Sheet1!#REF!,"AAAAAHrtvkY=")</f>
        <v>#REF!</v>
      </c>
      <c r="BT3" t="e">
        <f>AND(Sheet1!#REF!,"AAAAAHrtvkc=")</f>
        <v>#REF!</v>
      </c>
      <c r="BU3" t="e">
        <f>AND(Sheet1!#REF!,"AAAAAHrtvkg=")</f>
        <v>#REF!</v>
      </c>
      <c r="BV3" t="e">
        <f>IF(_xlfn.SINGLE(Sheet1!#REF!),"AAAAAHrtvkk=",0)</f>
        <v>#REF!</v>
      </c>
      <c r="BW3" t="e">
        <f>AND(Sheet1!#REF!,"AAAAAHrtvko=")</f>
        <v>#REF!</v>
      </c>
      <c r="BX3" t="e">
        <f>AND(Sheet1!#REF!,"AAAAAHrtvks=")</f>
        <v>#REF!</v>
      </c>
      <c r="BY3" t="e">
        <f>AND(Sheet1!#REF!,"AAAAAHrtvkw=")</f>
        <v>#REF!</v>
      </c>
      <c r="BZ3" t="e">
        <f>AND(Sheet1!#REF!,"AAAAAHrtvk0=")</f>
        <v>#REF!</v>
      </c>
      <c r="CA3" t="e">
        <f>AND(Sheet1!#REF!,"AAAAAHrtvk4=")</f>
        <v>#REF!</v>
      </c>
      <c r="CB3" t="e">
        <f>AND(Sheet1!#REF!,"AAAAAHrtvk8=")</f>
        <v>#REF!</v>
      </c>
      <c r="CC3" t="e">
        <f>AND(Sheet1!#REF!,"AAAAAHrtvlA=")</f>
        <v>#REF!</v>
      </c>
      <c r="CD3" t="e">
        <f>AND(Sheet1!#REF!,"AAAAAHrtvlE=")</f>
        <v>#REF!</v>
      </c>
      <c r="CE3" t="e">
        <f>IF(_xlfn.SINGLE(Sheet1!#REF!),"AAAAAHrtvlI=",0)</f>
        <v>#REF!</v>
      </c>
      <c r="CF3" t="e">
        <f>AND(Sheet1!#REF!,"AAAAAHrtvlM=")</f>
        <v>#REF!</v>
      </c>
      <c r="CG3" t="e">
        <f>AND(Sheet1!#REF!,"AAAAAHrtvlQ=")</f>
        <v>#REF!</v>
      </c>
      <c r="CH3" t="e">
        <f>AND(Sheet1!#REF!,"AAAAAHrtvlU=")</f>
        <v>#REF!</v>
      </c>
      <c r="CI3" t="e">
        <f>AND(Sheet1!#REF!,"AAAAAHrtvlY=")</f>
        <v>#REF!</v>
      </c>
      <c r="CJ3" t="e">
        <f>AND(Sheet1!#REF!,"AAAAAHrtvlc=")</f>
        <v>#REF!</v>
      </c>
      <c r="CK3" t="e">
        <f>AND(Sheet1!#REF!,"AAAAAHrtvlg=")</f>
        <v>#REF!</v>
      </c>
      <c r="CL3" t="e">
        <f>AND(Sheet1!#REF!,"AAAAAHrtvlk=")</f>
        <v>#REF!</v>
      </c>
      <c r="CM3" t="e">
        <f>AND(Sheet1!#REF!,"AAAAAHrtvlo=")</f>
        <v>#REF!</v>
      </c>
      <c r="CN3" t="e">
        <f>IF(_xlfn.SINGLE(Sheet1!#REF!),"AAAAAHrtvls=",0)</f>
        <v>#REF!</v>
      </c>
      <c r="CO3" t="e">
        <f>AND(Sheet1!#REF!,"AAAAAHrtvlw=")</f>
        <v>#REF!</v>
      </c>
      <c r="CP3" t="e">
        <f>AND(Sheet1!#REF!,"AAAAAHrtvl0=")</f>
        <v>#REF!</v>
      </c>
      <c r="CQ3" t="e">
        <f>AND(Sheet1!#REF!,"AAAAAHrtvl4=")</f>
        <v>#REF!</v>
      </c>
      <c r="CR3" t="e">
        <f>AND(Sheet1!#REF!,"AAAAAHrtvl8=")</f>
        <v>#REF!</v>
      </c>
      <c r="CS3" t="e">
        <f>AND(Sheet1!#REF!,"AAAAAHrtvmA=")</f>
        <v>#REF!</v>
      </c>
      <c r="CT3" t="e">
        <f>AND(Sheet1!#REF!,"AAAAAHrtvmE=")</f>
        <v>#REF!</v>
      </c>
      <c r="CU3" t="e">
        <f>AND(Sheet1!#REF!,"AAAAAHrtvmI=")</f>
        <v>#REF!</v>
      </c>
      <c r="CV3" t="e">
        <f>AND(Sheet1!#REF!,"AAAAAHrtvmM=")</f>
        <v>#REF!</v>
      </c>
      <c r="CW3" t="e">
        <f>IF(_xlfn.SINGLE(Sheet1!#REF!),"AAAAAHrtvmQ=",0)</f>
        <v>#REF!</v>
      </c>
      <c r="CX3" t="e">
        <f>AND(Sheet1!#REF!,"AAAAAHrtvmU=")</f>
        <v>#REF!</v>
      </c>
      <c r="CY3" t="e">
        <f>AND(Sheet1!#REF!,"AAAAAHrtvmY=")</f>
        <v>#REF!</v>
      </c>
      <c r="CZ3" t="e">
        <f>AND(Sheet1!#REF!,"AAAAAHrtvmc=")</f>
        <v>#REF!</v>
      </c>
      <c r="DA3" t="e">
        <f>AND(Sheet1!#REF!,"AAAAAHrtvmg=")</f>
        <v>#REF!</v>
      </c>
      <c r="DB3" t="e">
        <f>AND(Sheet1!#REF!,"AAAAAHrtvmk=")</f>
        <v>#REF!</v>
      </c>
      <c r="DC3" t="e">
        <f>AND(Sheet1!#REF!,"AAAAAHrtvmo=")</f>
        <v>#REF!</v>
      </c>
      <c r="DD3" t="e">
        <f>AND(Sheet1!#REF!,"AAAAAHrtvms=")</f>
        <v>#REF!</v>
      </c>
      <c r="DE3" t="e">
        <f>AND(Sheet1!#REF!,"AAAAAHrtvmw=")</f>
        <v>#REF!</v>
      </c>
      <c r="DF3" t="e">
        <f>IF(_xlfn.SINGLE(Sheet1!#REF!),"AAAAAHrtvm0=",0)</f>
        <v>#REF!</v>
      </c>
      <c r="DG3" t="e">
        <f>AND(Sheet1!#REF!,"AAAAAHrtvm4=")</f>
        <v>#REF!</v>
      </c>
      <c r="DH3" t="e">
        <f>AND(Sheet1!#REF!,"AAAAAHrtvm8=")</f>
        <v>#REF!</v>
      </c>
      <c r="DI3" t="e">
        <f>AND(Sheet1!#REF!,"AAAAAHrtvnA=")</f>
        <v>#REF!</v>
      </c>
      <c r="DJ3" t="e">
        <f>AND(Sheet1!#REF!,"AAAAAHrtvnE=")</f>
        <v>#REF!</v>
      </c>
      <c r="DK3" t="e">
        <f>AND(Sheet1!#REF!,"AAAAAHrtvnI=")</f>
        <v>#REF!</v>
      </c>
      <c r="DL3" t="e">
        <f>AND(Sheet1!#REF!,"AAAAAHrtvnM=")</f>
        <v>#REF!</v>
      </c>
      <c r="DM3" t="e">
        <f>AND(Sheet1!#REF!,"AAAAAHrtvnQ=")</f>
        <v>#REF!</v>
      </c>
      <c r="DN3" t="e">
        <f>AND(Sheet1!#REF!,"AAAAAHrtvnU=")</f>
        <v>#REF!</v>
      </c>
      <c r="DO3" t="e">
        <f>IF(_xlfn.SINGLE(Sheet1!#REF!),"AAAAAHrtvnY=",0)</f>
        <v>#REF!</v>
      </c>
      <c r="DP3" t="e">
        <f>AND(Sheet1!#REF!,"AAAAAHrtvnc=")</f>
        <v>#REF!</v>
      </c>
      <c r="DQ3" t="e">
        <f>AND(Sheet1!#REF!,"AAAAAHrtvng=")</f>
        <v>#REF!</v>
      </c>
      <c r="DR3" t="e">
        <f>AND(Sheet1!#REF!,"AAAAAHrtvnk=")</f>
        <v>#REF!</v>
      </c>
      <c r="DS3" t="e">
        <f>AND(Sheet1!#REF!,"AAAAAHrtvno=")</f>
        <v>#REF!</v>
      </c>
      <c r="DT3" t="e">
        <f>AND(Sheet1!#REF!,"AAAAAHrtvns=")</f>
        <v>#REF!</v>
      </c>
      <c r="DU3" t="e">
        <f>AND(Sheet1!#REF!,"AAAAAHrtvnw=")</f>
        <v>#REF!</v>
      </c>
      <c r="DV3" t="e">
        <f>AND(Sheet1!#REF!,"AAAAAHrtvn0=")</f>
        <v>#REF!</v>
      </c>
      <c r="DW3" t="e">
        <f>AND(Sheet1!#REF!,"AAAAAHrtvn4=")</f>
        <v>#REF!</v>
      </c>
      <c r="DX3" t="e">
        <f>IF(_xlfn.SINGLE(Sheet1!#REF!),"AAAAAHrtvn8=",0)</f>
        <v>#REF!</v>
      </c>
      <c r="DY3" t="e">
        <f>AND(Sheet1!#REF!,"AAAAAHrtvoA=")</f>
        <v>#REF!</v>
      </c>
      <c r="DZ3" t="e">
        <f>AND(Sheet1!#REF!,"AAAAAHrtvoE=")</f>
        <v>#REF!</v>
      </c>
      <c r="EA3" t="e">
        <f>AND(Sheet1!#REF!,"AAAAAHrtvoI=")</f>
        <v>#REF!</v>
      </c>
      <c r="EB3" t="e">
        <f>AND(Sheet1!#REF!,"AAAAAHrtvoM=")</f>
        <v>#REF!</v>
      </c>
      <c r="EC3" t="e">
        <f>AND(Sheet1!#REF!,"AAAAAHrtvoQ=")</f>
        <v>#REF!</v>
      </c>
      <c r="ED3" t="e">
        <f>AND(Sheet1!#REF!,"AAAAAHrtvoU=")</f>
        <v>#REF!</v>
      </c>
      <c r="EE3" t="e">
        <f>AND(Sheet1!#REF!,"AAAAAHrtvoY=")</f>
        <v>#REF!</v>
      </c>
      <c r="EF3" t="e">
        <f>AND(Sheet1!#REF!,"AAAAAHrtvoc=")</f>
        <v>#REF!</v>
      </c>
      <c r="EG3">
        <f>IF(Sheet1!8:8,"AAAAAHrtvog=",0)</f>
        <v>0</v>
      </c>
      <c r="EH3" t="e">
        <f>AND(Sheet1!#REF!,"AAAAAHrtvok=")</f>
        <v>#REF!</v>
      </c>
      <c r="EI3" t="e">
        <f>AND(Sheet1!#REF!,"AAAAAHrtvoo=")</f>
        <v>#REF!</v>
      </c>
      <c r="EJ3" t="e">
        <f>AND(Sheet1!#REF!,"AAAAAHrtvos=")</f>
        <v>#REF!</v>
      </c>
      <c r="EK3" t="e">
        <f>AND(Sheet1!#REF!,"AAAAAHrtvow=")</f>
        <v>#REF!</v>
      </c>
      <c r="EL3" t="e">
        <f>AND(Sheet1!#REF!,"AAAAAHrtvo0=")</f>
        <v>#REF!</v>
      </c>
      <c r="EM3" t="e">
        <f>AND(Sheet1!#REF!,"AAAAAHrtvo4=")</f>
        <v>#REF!</v>
      </c>
      <c r="EN3" t="e">
        <f>AND(Sheet1!#REF!,"AAAAAHrtvo8=")</f>
        <v>#REF!</v>
      </c>
      <c r="EO3" t="e">
        <f>AND(Sheet1!#REF!,"AAAAAHrtvpA=")</f>
        <v>#REF!</v>
      </c>
      <c r="EP3">
        <f>IF(Sheet1!9:9,"AAAAAHrtvpE=",0)</f>
        <v>0</v>
      </c>
      <c r="EQ3" t="e">
        <f>AND(Sheet1!#REF!,"AAAAAHrtvpI=")</f>
        <v>#REF!</v>
      </c>
      <c r="ER3" t="e">
        <f>AND(Sheet1!#REF!,"AAAAAHrtvpM=")</f>
        <v>#REF!</v>
      </c>
      <c r="ES3" t="e">
        <f>AND(Sheet1!#REF!,"AAAAAHrtvpQ=")</f>
        <v>#REF!</v>
      </c>
      <c r="ET3" t="e">
        <f>AND(Sheet1!#REF!,"AAAAAHrtvpU=")</f>
        <v>#REF!</v>
      </c>
      <c r="EU3" t="e">
        <f>AND(Sheet1!#REF!,"AAAAAHrtvpY=")</f>
        <v>#REF!</v>
      </c>
      <c r="EV3" t="e">
        <f>AND(Sheet1!#REF!,"AAAAAHrtvpc=")</f>
        <v>#REF!</v>
      </c>
      <c r="EW3" t="e">
        <f>AND(Sheet1!#REF!,"AAAAAHrtvpg=")</f>
        <v>#REF!</v>
      </c>
      <c r="EX3" t="e">
        <f>AND(Sheet1!#REF!,"AAAAAHrtvpk=")</f>
        <v>#REF!</v>
      </c>
      <c r="EY3">
        <f>IF(Sheet1!10:10,"AAAAAHrtvpo=",0)</f>
        <v>0</v>
      </c>
      <c r="EZ3" t="e">
        <f>AND(Sheet1!#REF!,"AAAAAHrtvps=")</f>
        <v>#REF!</v>
      </c>
      <c r="FA3" t="e">
        <f>AND(Sheet1!#REF!,"AAAAAHrtvpw=")</f>
        <v>#REF!</v>
      </c>
      <c r="FB3" t="e">
        <f>AND(Sheet1!#REF!,"AAAAAHrtvp0=")</f>
        <v>#REF!</v>
      </c>
      <c r="FC3" t="e">
        <f>AND(Sheet1!#REF!,"AAAAAHrtvp4=")</f>
        <v>#REF!</v>
      </c>
      <c r="FD3" t="e">
        <f>AND(Sheet1!#REF!,"AAAAAHrtvp8=")</f>
        <v>#REF!</v>
      </c>
      <c r="FE3" t="e">
        <f>AND(Sheet1!#REF!,"AAAAAHrtvqA=")</f>
        <v>#REF!</v>
      </c>
      <c r="FF3" t="e">
        <f>AND(Sheet1!#REF!,"AAAAAHrtvqE=")</f>
        <v>#REF!</v>
      </c>
      <c r="FG3" t="e">
        <f>AND(Sheet1!#REF!,"AAAAAHrtvqI=")</f>
        <v>#REF!</v>
      </c>
      <c r="FH3">
        <f>IF(Sheet1!11:11,"AAAAAHrtvqM=",0)</f>
        <v>0</v>
      </c>
      <c r="FI3">
        <f>IF(Sheet1!12:12,"AAAAAHrtvqQ=",0)</f>
        <v>0</v>
      </c>
      <c r="FJ3">
        <f>IF(Sheet1!13:13,"AAAAAHrtvqU=",0)</f>
        <v>0</v>
      </c>
      <c r="FK3">
        <f>IF(Sheet1!14:14,"AAAAAHrtvqY=",0)</f>
        <v>0</v>
      </c>
      <c r="FL3">
        <f>IF(Sheet1!15:15,"AAAAAHrtvqc=",0)</f>
        <v>0</v>
      </c>
      <c r="FM3">
        <f>IF(Sheet1!16:16,"AAAAAHrtvqg=",0)</f>
        <v>0</v>
      </c>
      <c r="FN3">
        <f>IF(Sheet1!17:17,"AAAAAHrtvqk=",0)</f>
        <v>0</v>
      </c>
      <c r="FO3">
        <f>IF(Sheet1!18:18,"AAAAAHrtvqo=",0)</f>
        <v>0</v>
      </c>
      <c r="FP3">
        <f>IF(Sheet1!19:19,"AAAAAHrtvqs=",0)</f>
        <v>0</v>
      </c>
      <c r="FQ3">
        <f>IF(Sheet1!20:20,"AAAAAHrtvqw=",0)</f>
        <v>0</v>
      </c>
      <c r="FR3">
        <f>IF(Sheet1!21:21,"AAAAAHrtvq0=",0)</f>
        <v>0</v>
      </c>
      <c r="FS3">
        <f>IF(Sheet1!22:22,"AAAAAHrtvq4=",0)</f>
        <v>0</v>
      </c>
      <c r="FT3">
        <f>IF(Sheet1!23:23,"AAAAAHrtvq8=",0)</f>
        <v>0</v>
      </c>
      <c r="FU3">
        <f>IF(Sheet1!24:24,"AAAAAHrtvrA=",0)</f>
        <v>0</v>
      </c>
      <c r="FV3">
        <f>IF(Sheet1!25:25,"AAAAAHrtvrE=",0)</f>
        <v>0</v>
      </c>
      <c r="FW3">
        <f>IF(Sheet1!26:26,"AAAAAHrtvrI=",0)</f>
        <v>0</v>
      </c>
      <c r="FX3">
        <f>IF(Sheet1!27:27,"AAAAAHrtvrM=",0)</f>
        <v>0</v>
      </c>
      <c r="FY3">
        <f>IF(Sheet1!28:28,"AAAAAHrtvrQ=",0)</f>
        <v>0</v>
      </c>
      <c r="FZ3">
        <f>IF(Sheet1!29:29,"AAAAAHrtvrU=",0)</f>
        <v>0</v>
      </c>
      <c r="GA3">
        <f>IF(Sheet1!30:30,"AAAAAHrtvrY=",0)</f>
        <v>0</v>
      </c>
      <c r="GB3">
        <f>IF(Sheet1!31:31,"AAAAAHrtvrc=",0)</f>
        <v>0</v>
      </c>
      <c r="GC3">
        <f>IF(Sheet1!32:32,"AAAAAHrtvrg=",0)</f>
        <v>0</v>
      </c>
      <c r="GD3" t="e">
        <f>IF(Sheet1!A:A,"AAAAAHrtvrk=",0)</f>
        <v>#VALUE!</v>
      </c>
      <c r="GE3" t="str">
        <f>IF(Sheet1!C:C,"AAAAAHrtvro=",0)</f>
        <v>AAAAAHrtvro=</v>
      </c>
      <c r="GF3" t="str">
        <f>IF(Sheet1!D:D,"AAAAAHrtvrs=",0)</f>
        <v>AAAAAHrtvrs=</v>
      </c>
      <c r="GG3" t="str">
        <f>IF(Sheet1!E:E,"AAAAAHrtvrw=",0)</f>
        <v>AAAAAHrtvrw=</v>
      </c>
      <c r="GH3" t="str">
        <f>IF(Sheet1!F:F,"AAAAAHrtvr0=",0)</f>
        <v>AAAAAHrtvr0=</v>
      </c>
      <c r="GI3" t="str">
        <f>IF(Sheet1!G:G,"AAAAAHrtvr4=",0)</f>
        <v>AAAAAHrtvr4=</v>
      </c>
      <c r="GJ3" t="e">
        <f>IF(Sheet1!#REF!,"AAAAAHrtvr8=",0)</f>
        <v>#REF!</v>
      </c>
      <c r="GK3" t="str">
        <f>IF(Sheet1!H:H,"AAAAAHrtvsA=",0)</f>
        <v>AAAAAHrtvsA=</v>
      </c>
      <c r="GL3">
        <f>IF(Sheet2!1:1,"AAAAAHrtvsE=",0)</f>
        <v>0</v>
      </c>
      <c r="GM3" t="e">
        <f>AND(Sheet2!A1,"AAAAAHrtvsI=")</f>
        <v>#VALUE!</v>
      </c>
      <c r="GN3">
        <f>IF(Sheet2!A:A,"AAAAAHrtvsM=",0)</f>
        <v>0</v>
      </c>
      <c r="GO3">
        <f>IF(Sheet3!1:1,"AAAAAHrtvsQ=",0)</f>
        <v>0</v>
      </c>
      <c r="GP3" t="e">
        <f>AND(Sheet3!A1,"AAAAAHrtvsU=")</f>
        <v>#VALUE!</v>
      </c>
      <c r="GQ3">
        <f>IF(Sheet3!A:A,"AAAAAHrtvsY=",0)</f>
        <v>0</v>
      </c>
      <c r="GR3" t="s">
        <v>10</v>
      </c>
    </row>
  </sheetData>
  <pageMargins left="0.7" right="0.7" top="0.75" bottom="0.75" header="0.3" footer="0.3"/>
  <customProperties>
    <customPr name="DVSECTION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outs:outSpaceData xmlns:outs="http://schemas.microsoft.com/office/2009/outspace/metadata">
  <outs:relatedDates>
    <outs:relatedDate>
      <outs:type>3</outs:type>
      <outs:displayName>Last Modified</outs:displayName>
      <outs:dateTime>2010-04-12T12:53:31Z</outs:dateTime>
      <outs:isPinned>true</outs:isPinned>
    </outs:relatedDate>
    <outs:relatedDate>
      <outs:type>2</outs:type>
      <outs:displayName>Created</outs:displayName>
      <outs:dateTime>2009-04-06T17:28:40Z</outs:dateTime>
      <outs:isPinned>true</outs:isPinned>
    </outs:relatedDate>
    <outs:relatedDate>
      <outs:type>4</outs:type>
      <outs:displayName>Last Printed</outs:displayName>
      <outs:dateTime/>
      <outs:isPinned>true</outs:isPinned>
    </outs:relatedDate>
  </outs:relatedDates>
  <outs:relatedDocuments>
    <outs:relatedDocument>
      <outs:type>2</outs:type>
      <outs:displayName>Other documents in current folder</outs:displayName>
      <outs:uri/>
      <outs:isPinned>true</outs:isPinned>
    </outs:relatedDocument>
  </outs:relatedDocuments>
  <outs:relatedPeople>
    <outs:relatedPeopleItem>
      <outs:category>Author</outs:category>
      <outs:people>
        <outs:relatedPerson>
          <outs:displayName>Biljana Vlaskovic</outs:displayName>
          <outs:accountName/>
        </outs:relatedPerson>
      </outs:people>
      <outs:source>0</outs:source>
      <outs:isPinned>true</outs:isPinned>
    </outs:relatedPeopleItem>
    <outs:relatedPeopleItem>
      <outs:category>Last modified by</outs:category>
      <outs:people>
        <outs:relatedPerson>
          <outs:displayName>Bilja</outs:displayName>
          <outs:accountName/>
        </outs:relatedPerson>
      </outs:people>
      <outs:source>0</outs:source>
      <outs:isPinned>true</outs:isPinned>
    </outs:relatedPeopleItem>
    <outs:relatedPeopleItem>
      <outs:category>Manager</outs:category>
      <outs:people/>
      <outs:source>0</outs:source>
      <outs:isPinned>false</outs:isPinned>
    </outs:relatedPeopleItem>
  </outs:relatedPeople>
  <propertyMetadataList xmlns="http://schemas.microsoft.com/office/2009/outspace/metadata">
    <propertyMetadata>
      <type>0</type>
      <propertyId>2228224</propertyId>
      <propertyName/>
      <isPinned>true</isPinned>
    </propertyMetadata>
    <propertyMetadata>
      <type>0</type>
      <propertyId>14</propertyId>
      <propertyName/>
      <isPinned>true</isPinned>
    </propertyMetadata>
    <propertyMetadata>
      <type>0</type>
      <propertyId>8</propertyId>
      <propertyName/>
      <isPinned>true</isPinned>
    </propertyMetadata>
    <propertyMetadata>
      <type>0</type>
      <propertyId>6</propertyId>
      <propertyName/>
      <isPinned>false</isPinned>
    </propertyMetadata>
    <propertyMetadata>
      <type>0</type>
      <propertyId>655365</propertyId>
      <propertyName/>
      <isPinned>false</isPinned>
    </propertyMetadata>
    <propertyMetadata>
      <type>0</type>
      <propertyId>1</propertyId>
      <propertyName/>
      <isPinned>false</isPinned>
    </propertyMetadata>
    <propertyMetadata>
      <type>0</type>
      <propertyId>0</propertyId>
      <propertyName/>
      <isPinned>true</isPinned>
    </propertyMetadata>
    <propertyMetadata>
      <type>0</type>
      <propertyId>13</propertyId>
      <propertyName/>
      <isPinned>false</isPinned>
    </propertyMetadata>
    <propertyMetadata>
      <type>0</type>
      <propertyId>1179653</propertyId>
      <propertyName/>
      <isPinned>false</isPinned>
    </propertyMetadata>
    <propertyMetadata>
      <type>0</type>
      <propertyId>22</propertyId>
      <propertyName/>
      <isPinned>false</isPinned>
    </propertyMetadata>
  </propertyMetadataList>
  <outs:corruptMetadataWasLost/>
</outs:outSpaceData>
</file>

<file path=customXml/itemProps1.xml><?xml version="1.0" encoding="utf-8"?>
<ds:datastoreItem xmlns:ds="http://schemas.openxmlformats.org/officeDocument/2006/customXml" ds:itemID="{CCC48DDF-CA2A-4476-B6D1-59F9879F7161}">
  <ds:schemaRefs>
    <ds:schemaRef ds:uri="http://schemas.microsoft.com/office/2009/outspace/metadat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>Grizli777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Biljana Vlaskovic</dc:creator>
  <cp:keywords/>
  <dc:description/>
  <cp:lastModifiedBy>Biljana Vlašković Ilić</cp:lastModifiedBy>
  <cp:revision/>
  <cp:lastPrinted>2021-01-19T14:13:02Z</cp:lastPrinted>
  <dcterms:created xsi:type="dcterms:W3CDTF">2009-04-06T17:28:40Z</dcterms:created>
  <dcterms:modified xsi:type="dcterms:W3CDTF">2024-06-05T12:57:27Z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oogle.Documents.Tracking">
    <vt:lpwstr>true</vt:lpwstr>
  </property>
  <property fmtid="{D5CDD505-2E9C-101B-9397-08002B2CF9AE}" pid="3" name="Google.Documents.DocumentId">
    <vt:lpwstr>16eyBLYaYqxwRmj3nF53tDLPdG4tMg1E7tO-HiiK5uTM</vt:lpwstr>
  </property>
  <property fmtid="{D5CDD505-2E9C-101B-9397-08002B2CF9AE}" pid="4" name="Google.Documents.RevisionId">
    <vt:lpwstr>03257948803678300511</vt:lpwstr>
  </property>
  <property fmtid="{D5CDD505-2E9C-101B-9397-08002B2CF9AE}" pid="5" name="Google.Documents.PreviousRevisionId">
    <vt:lpwstr>01424304248524890502</vt:lpwstr>
  </property>
  <property fmtid="{D5CDD505-2E9C-101B-9397-08002B2CF9AE}" pid="6" name="Google.Documents.PluginVersion">
    <vt:lpwstr>2.0.2662.553</vt:lpwstr>
  </property>
  <property fmtid="{D5CDD505-2E9C-101B-9397-08002B2CF9AE}" pid="7" name="Google.Documents.MergeIncapabilityFlags">
    <vt:i4>0</vt:i4>
  </property>
</Properties>
</file>